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rea_trabalho_02-07-21\PREFEITURA PAIM FILHO\AMPLIAÇÃO ESCOLA-2020\REFORMA E AMPLIAÇÃO 2021\ATUALIZADAS PARA ENVIAR\"/>
    </mc:Choice>
  </mc:AlternateContent>
  <bookViews>
    <workbookView xWindow="-120" yWindow="-120" windowWidth="24240" windowHeight="13740" activeTab="3"/>
  </bookViews>
  <sheets>
    <sheet name="Orçamento Biblioteca" sheetId="1" r:id="rId1"/>
    <sheet name="Orçamento Sanitários" sheetId="3" r:id="rId2"/>
    <sheet name="Orçamento Cobertura" sheetId="4" r:id="rId3"/>
    <sheet name="CRONOGRAMA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F25" i="2"/>
  <c r="E25" i="2"/>
  <c r="G118" i="3"/>
  <c r="H58" i="3"/>
  <c r="G49" i="3" l="1"/>
  <c r="H49" i="3" s="1"/>
  <c r="G34" i="1" l="1"/>
  <c r="H34" i="1" s="1"/>
  <c r="G57" i="3"/>
  <c r="H57" i="3" s="1"/>
  <c r="G48" i="3"/>
  <c r="H48" i="3" s="1"/>
  <c r="G48" i="1"/>
  <c r="H48" i="1" s="1"/>
  <c r="G49" i="1"/>
  <c r="H49" i="1" s="1"/>
  <c r="G73" i="3" l="1"/>
  <c r="H73" i="3" s="1"/>
  <c r="G104" i="1" l="1"/>
  <c r="H104" i="1" s="1"/>
  <c r="G105" i="1"/>
  <c r="H105" i="1" s="1"/>
  <c r="G106" i="1"/>
  <c r="H106" i="1" s="1"/>
  <c r="G107" i="1"/>
  <c r="H107" i="1" s="1"/>
  <c r="G116" i="3"/>
  <c r="H116" i="3" s="1"/>
  <c r="G54" i="3"/>
  <c r="H54" i="3" s="1"/>
  <c r="G55" i="3"/>
  <c r="H55" i="3" s="1"/>
  <c r="G56" i="3"/>
  <c r="H56" i="3" s="1"/>
  <c r="G45" i="3"/>
  <c r="H45" i="3" s="1"/>
  <c r="G46" i="3"/>
  <c r="H46" i="3" s="1"/>
  <c r="G47" i="3"/>
  <c r="H47" i="3" s="1"/>
  <c r="G41" i="3"/>
  <c r="G71" i="3"/>
  <c r="H71" i="3" s="1"/>
  <c r="G82" i="3" l="1"/>
  <c r="H82" i="3" s="1"/>
  <c r="G105" i="3"/>
  <c r="H105" i="3" s="1"/>
  <c r="G106" i="3"/>
  <c r="H106" i="3" s="1"/>
  <c r="G107" i="3"/>
  <c r="H107" i="3" s="1"/>
  <c r="G108" i="3"/>
  <c r="H108" i="3" s="1"/>
  <c r="H11" i="4" l="1"/>
  <c r="G11" i="4"/>
  <c r="H67" i="1"/>
  <c r="H68" i="1"/>
  <c r="G67" i="1"/>
  <c r="G68" i="1"/>
  <c r="G10" i="1" l="1"/>
  <c r="H10" i="1" s="1"/>
  <c r="G13" i="4" l="1"/>
  <c r="H13" i="4" s="1"/>
  <c r="G14" i="4"/>
  <c r="H14" i="4" s="1"/>
  <c r="G12" i="4"/>
  <c r="H12" i="4" s="1"/>
  <c r="G10" i="4"/>
  <c r="H10" i="4" s="1"/>
  <c r="G9" i="4"/>
  <c r="H9" i="4" s="1"/>
  <c r="G115" i="3"/>
  <c r="H115" i="3" s="1"/>
  <c r="H117" i="3" s="1"/>
  <c r="G111" i="3"/>
  <c r="H111" i="3" s="1"/>
  <c r="G110" i="3"/>
  <c r="H110" i="3" s="1"/>
  <c r="G101" i="3"/>
  <c r="H101" i="3" s="1"/>
  <c r="G99" i="3"/>
  <c r="H99" i="3" s="1"/>
  <c r="G98" i="3"/>
  <c r="H98" i="3" s="1"/>
  <c r="G96" i="3"/>
  <c r="H96" i="3" s="1"/>
  <c r="G94" i="3"/>
  <c r="H94" i="3" s="1"/>
  <c r="G50" i="3"/>
  <c r="H50" i="3" s="1"/>
  <c r="H51" i="3" s="1"/>
  <c r="G90" i="3"/>
  <c r="H90" i="3" s="1"/>
  <c r="G88" i="3"/>
  <c r="H88" i="3" s="1"/>
  <c r="G87" i="3"/>
  <c r="H87" i="3" s="1"/>
  <c r="G86" i="3"/>
  <c r="H86" i="3" s="1"/>
  <c r="G81" i="3"/>
  <c r="H81" i="3" s="1"/>
  <c r="G80" i="3"/>
  <c r="H80" i="3" s="1"/>
  <c r="G79" i="3"/>
  <c r="H79" i="3" s="1"/>
  <c r="G75" i="3"/>
  <c r="H75" i="3" s="1"/>
  <c r="H76" i="3" s="1"/>
  <c r="H67" i="3"/>
  <c r="G67" i="3"/>
  <c r="H65" i="3"/>
  <c r="G65" i="3"/>
  <c r="H63" i="3"/>
  <c r="G63" i="3"/>
  <c r="H62" i="3"/>
  <c r="G62" i="3"/>
  <c r="G61" i="3"/>
  <c r="H61" i="3" s="1"/>
  <c r="H41" i="3"/>
  <c r="G40" i="3"/>
  <c r="H40" i="3" s="1"/>
  <c r="G39" i="3"/>
  <c r="H39" i="3" s="1"/>
  <c r="G37" i="3"/>
  <c r="H37" i="3" s="1"/>
  <c r="G35" i="3"/>
  <c r="H35" i="3" s="1"/>
  <c r="G33" i="3"/>
  <c r="H33" i="3" s="1"/>
  <c r="G31" i="3"/>
  <c r="H31" i="3" s="1"/>
  <c r="G30" i="3"/>
  <c r="H30" i="3" s="1"/>
  <c r="G29" i="3"/>
  <c r="H29" i="3" s="1"/>
  <c r="G25" i="3"/>
  <c r="H25" i="3" s="1"/>
  <c r="G24" i="3"/>
  <c r="H24" i="3" s="1"/>
  <c r="G23" i="3"/>
  <c r="H23" i="3" s="1"/>
  <c r="G21" i="3"/>
  <c r="H21" i="3" s="1"/>
  <c r="G19" i="3"/>
  <c r="H19" i="3" s="1"/>
  <c r="G18" i="3"/>
  <c r="H18" i="3" s="1"/>
  <c r="G17" i="3"/>
  <c r="H17" i="3" s="1"/>
  <c r="G15" i="3"/>
  <c r="H15" i="3" s="1"/>
  <c r="G14" i="3"/>
  <c r="H14" i="3" s="1"/>
  <c r="G10" i="3"/>
  <c r="H10" i="3" s="1"/>
  <c r="G9" i="3"/>
  <c r="H9" i="3" s="1"/>
  <c r="G8" i="3"/>
  <c r="H8" i="3" s="1"/>
  <c r="H112" i="3" l="1"/>
  <c r="H15" i="4"/>
  <c r="H16" i="4" s="1"/>
  <c r="H42" i="3"/>
  <c r="H83" i="3"/>
  <c r="H102" i="3"/>
  <c r="H68" i="3"/>
  <c r="H11" i="3"/>
  <c r="H26" i="3"/>
  <c r="H91" i="3"/>
  <c r="K9" i="1"/>
  <c r="K24" i="2"/>
  <c r="G19" i="1"/>
  <c r="H19" i="1" s="1"/>
  <c r="G20" i="1"/>
  <c r="H20" i="1" s="1"/>
  <c r="G9" i="1"/>
  <c r="H9" i="1" s="1"/>
  <c r="G65" i="1" l="1"/>
  <c r="G66" i="1"/>
  <c r="H65" i="1"/>
  <c r="H66" i="1"/>
  <c r="G55" i="1"/>
  <c r="H55" i="1" s="1"/>
  <c r="G56" i="1"/>
  <c r="H56" i="1" s="1"/>
  <c r="G57" i="1"/>
  <c r="H57" i="1" s="1"/>
  <c r="G58" i="1"/>
  <c r="H58" i="1" s="1"/>
  <c r="G53" i="1"/>
  <c r="H53" i="1" s="1"/>
  <c r="G52" i="1"/>
  <c r="H52" i="1" s="1"/>
  <c r="G51" i="1"/>
  <c r="H51" i="1" s="1"/>
  <c r="G50" i="1"/>
  <c r="H50" i="1" s="1"/>
  <c r="G98" i="1"/>
  <c r="H98" i="1" s="1"/>
  <c r="G47" i="1"/>
  <c r="H47" i="1" s="1"/>
  <c r="G45" i="1"/>
  <c r="H45" i="1" s="1"/>
  <c r="G100" i="1" l="1"/>
  <c r="H100" i="1" s="1"/>
  <c r="G97" i="1"/>
  <c r="H97" i="1" s="1"/>
  <c r="G95" i="1"/>
  <c r="H95" i="1" s="1"/>
  <c r="G63" i="1"/>
  <c r="G64" i="1"/>
  <c r="G70" i="1"/>
  <c r="G76" i="1"/>
  <c r="G81" i="1"/>
  <c r="G82" i="1"/>
  <c r="G80" i="1"/>
  <c r="H80" i="1" s="1"/>
  <c r="G87" i="1"/>
  <c r="H87" i="1" s="1"/>
  <c r="G89" i="1"/>
  <c r="H89" i="1" s="1"/>
  <c r="G109" i="1"/>
  <c r="H109" i="1" s="1"/>
  <c r="H110" i="1" s="1"/>
  <c r="G113" i="1"/>
  <c r="H113" i="1" s="1"/>
  <c r="H114" i="1" s="1"/>
  <c r="G93" i="1"/>
  <c r="H93" i="1" s="1"/>
  <c r="G86" i="1"/>
  <c r="H86" i="1" s="1"/>
  <c r="G74" i="1"/>
  <c r="H74" i="1" s="1"/>
  <c r="G62" i="1"/>
  <c r="H62" i="1" s="1"/>
  <c r="G36" i="1"/>
  <c r="H36" i="1" s="1"/>
  <c r="G37" i="1"/>
  <c r="H37" i="1" s="1"/>
  <c r="G39" i="1"/>
  <c r="H39" i="1" s="1"/>
  <c r="G41" i="1"/>
  <c r="H41" i="1" s="1"/>
  <c r="G43" i="1"/>
  <c r="H43" i="1" s="1"/>
  <c r="G35" i="1"/>
  <c r="H35" i="1" s="1"/>
  <c r="G26" i="1"/>
  <c r="H26" i="1" s="1"/>
  <c r="G27" i="1"/>
  <c r="H27" i="1" s="1"/>
  <c r="G28" i="1"/>
  <c r="H28" i="1" s="1"/>
  <c r="G29" i="1"/>
  <c r="H29" i="1" s="1"/>
  <c r="G16" i="1"/>
  <c r="H16" i="1" s="1"/>
  <c r="G17" i="1"/>
  <c r="H17" i="1" s="1"/>
  <c r="G21" i="1"/>
  <c r="H21" i="1" s="1"/>
  <c r="G22" i="1"/>
  <c r="H22" i="1" s="1"/>
  <c r="G24" i="1"/>
  <c r="H24" i="1" s="1"/>
  <c r="G15" i="1"/>
  <c r="H15" i="1" s="1"/>
  <c r="G11" i="1"/>
  <c r="H11" i="1" s="1"/>
  <c r="H59" i="1" l="1"/>
  <c r="H12" i="1"/>
  <c r="H31" i="1"/>
  <c r="H101" i="1"/>
  <c r="H90" i="1"/>
  <c r="H63" i="1"/>
  <c r="H64" i="1"/>
  <c r="H70" i="1"/>
  <c r="H76" i="1"/>
  <c r="H77" i="1" s="1"/>
  <c r="H81" i="1"/>
  <c r="H82" i="1"/>
  <c r="H71" i="1" l="1"/>
  <c r="H83" i="1"/>
  <c r="A14" i="2"/>
  <c r="K14" i="2"/>
  <c r="A15" i="2"/>
  <c r="K15" i="2"/>
  <c r="A16" i="2"/>
  <c r="K16" i="2"/>
  <c r="A17" i="2"/>
  <c r="K17" i="2"/>
  <c r="A18" i="2"/>
  <c r="K18" i="2"/>
  <c r="A19" i="2"/>
  <c r="K19" i="2"/>
  <c r="A20" i="2"/>
  <c r="K20" i="2"/>
  <c r="A21" i="2"/>
  <c r="K21" i="2"/>
  <c r="A22" i="2"/>
  <c r="K22" i="2"/>
  <c r="A23" i="2"/>
  <c r="K23" i="2"/>
  <c r="H115" i="1" l="1"/>
  <c r="C25" i="2"/>
  <c r="D22" i="2" l="1"/>
  <c r="D24" i="2"/>
  <c r="D25" i="2"/>
  <c r="D16" i="2"/>
  <c r="D14" i="2"/>
  <c r="D21" i="2"/>
  <c r="D18" i="2"/>
  <c r="D23" i="2"/>
  <c r="D20" i="2"/>
  <c r="D17" i="2"/>
  <c r="D15" i="2"/>
  <c r="D19" i="2"/>
</calcChain>
</file>

<file path=xl/sharedStrings.xml><?xml version="1.0" encoding="utf-8"?>
<sst xmlns="http://schemas.openxmlformats.org/spreadsheetml/2006/main" count="781" uniqueCount="426">
  <si>
    <t>Planilha Orçamentária</t>
  </si>
  <si>
    <t>ITEM</t>
  </si>
  <si>
    <t>DESCRIÇÃO DOS SERVIÇOS</t>
  </si>
  <si>
    <t>UNID.</t>
  </si>
  <si>
    <t>QUANT.</t>
  </si>
  <si>
    <t>PR. UNIT.(R$)</t>
  </si>
  <si>
    <t>m²</t>
  </si>
  <si>
    <t>un</t>
  </si>
  <si>
    <t>MOVIMENTO DE TERRAS</t>
  </si>
  <si>
    <t>m³</t>
  </si>
  <si>
    <t>Subtotal item 2.0</t>
  </si>
  <si>
    <t>Subtotal item 4.0</t>
  </si>
  <si>
    <t>m</t>
  </si>
  <si>
    <t>FIOS E CABOS</t>
  </si>
  <si>
    <t>INTERRUPTOR</t>
  </si>
  <si>
    <t>TOMADAS ELÉTRICAS DE EMBUTIR</t>
  </si>
  <si>
    <t>LUMINÁRIAS</t>
  </si>
  <si>
    <t>Subtotal item 6.0</t>
  </si>
  <si>
    <t>ALVENARIA</t>
  </si>
  <si>
    <t>7.1.1</t>
  </si>
  <si>
    <t>IMPERMEABILIZAÇÕES</t>
  </si>
  <si>
    <t>Subtotal item 7.0</t>
  </si>
  <si>
    <t>ESQUADRIAS</t>
  </si>
  <si>
    <t>MADEIRA</t>
  </si>
  <si>
    <t>METÁLICAS</t>
  </si>
  <si>
    <t>8.2.1</t>
  </si>
  <si>
    <t>Subtotal item 8.0</t>
  </si>
  <si>
    <t>TELHAS E ESTRUTURA EM MADEIRA</t>
  </si>
  <si>
    <t>9.1.1</t>
  </si>
  <si>
    <t>9.2.1</t>
  </si>
  <si>
    <t>Subtotal item 9.0</t>
  </si>
  <si>
    <t>REVESTIMENTO</t>
  </si>
  <si>
    <t>MASSA</t>
  </si>
  <si>
    <t>ACABAMENTO</t>
  </si>
  <si>
    <t>Subtotal item 10.0</t>
  </si>
  <si>
    <t>PAVIMENTAÇÃO</t>
  </si>
  <si>
    <t>CAMADA IMPERMEABILIZADORA</t>
  </si>
  <si>
    <t>CALÇADA EM CONCRETO</t>
  </si>
  <si>
    <t>Subtotal item 11.0</t>
  </si>
  <si>
    <t>PINTURAS</t>
  </si>
  <si>
    <t>ESMALTE</t>
  </si>
  <si>
    <t>VIDROS</t>
  </si>
  <si>
    <t>Município: Paim Filho</t>
  </si>
  <si>
    <t>Endereço: Rua 8 de Março esq. c/ Av. Afonso Dal Molin</t>
  </si>
  <si>
    <t>3.1.2</t>
  </si>
  <si>
    <t>10.2.1</t>
  </si>
  <si>
    <t>Item</t>
  </si>
  <si>
    <t>Descrição dos Serviços</t>
  </si>
  <si>
    <t>Valores dos Serviços</t>
  </si>
  <si>
    <t>Peso %</t>
  </si>
  <si>
    <t>Serviços a Executar</t>
  </si>
  <si>
    <t>Mês 1</t>
  </si>
  <si>
    <t>Mês 2</t>
  </si>
  <si>
    <t>Mês 3</t>
  </si>
  <si>
    <t>Mês 4</t>
  </si>
  <si>
    <t>Mês 5</t>
  </si>
  <si>
    <t>Mês 6</t>
  </si>
  <si>
    <t>TOTAL</t>
  </si>
  <si>
    <t>1.1</t>
  </si>
  <si>
    <t>2.1</t>
  </si>
  <si>
    <t>2.2</t>
  </si>
  <si>
    <t>3.1</t>
  </si>
  <si>
    <t>5.1</t>
  </si>
  <si>
    <t>5.1.1</t>
  </si>
  <si>
    <t>CONTRAPISO</t>
  </si>
  <si>
    <t>Custo TOTAL</t>
  </si>
  <si>
    <t>6.1</t>
  </si>
  <si>
    <t>7.1</t>
  </si>
  <si>
    <t>8.1</t>
  </si>
  <si>
    <t>8.1.1</t>
  </si>
  <si>
    <t>8.2</t>
  </si>
  <si>
    <t>9.1</t>
  </si>
  <si>
    <t>9.2</t>
  </si>
  <si>
    <t>10.2</t>
  </si>
  <si>
    <t>12.1</t>
  </si>
  <si>
    <t>SINAPI</t>
  </si>
  <si>
    <t>1.3</t>
  </si>
  <si>
    <t>2.1.1</t>
  </si>
  <si>
    <t>2.1.2</t>
  </si>
  <si>
    <t>2.2.1</t>
  </si>
  <si>
    <t>4.2</t>
  </si>
  <si>
    <t>4.2.1</t>
  </si>
  <si>
    <t>4.3</t>
  </si>
  <si>
    <t>4.3.1</t>
  </si>
  <si>
    <t>7.1.2</t>
  </si>
  <si>
    <t>INSTALAÇÕES ELÉTRICAS /HIDRÁULICAS</t>
  </si>
  <si>
    <t>COBERTURA/FORRO</t>
  </si>
  <si>
    <t>2.2.2</t>
  </si>
  <si>
    <t>MOVIMENTO DE TERRA</t>
  </si>
  <si>
    <t>INSTALAÇÕES ELÉTRICAS/HIDRÁULICAS</t>
  </si>
  <si>
    <t>PAREDES E PAINÉIS</t>
  </si>
  <si>
    <t>ADRIANA SCHENATTO</t>
  </si>
  <si>
    <t>ENG. CIVIL CREA-91580-D</t>
  </si>
  <si>
    <t>PREFEITO MUNICIPAL</t>
  </si>
  <si>
    <t>2.1.3</t>
  </si>
  <si>
    <t>kg</t>
  </si>
  <si>
    <t>1.2</t>
  </si>
  <si>
    <t>4.1</t>
  </si>
  <si>
    <t>4.1.2</t>
  </si>
  <si>
    <t>4.1.3</t>
  </si>
  <si>
    <t>6.1.1</t>
  </si>
  <si>
    <t>2.2.3</t>
  </si>
  <si>
    <t>2.2.4</t>
  </si>
  <si>
    <t>CAIXA DE DISJUNTORES</t>
  </si>
  <si>
    <t>VALOR BDI</t>
  </si>
  <si>
    <t>LAJE</t>
  </si>
  <si>
    <t>MERCADO</t>
  </si>
  <si>
    <t>REDE LÓGICA</t>
  </si>
  <si>
    <t>cj</t>
  </si>
  <si>
    <t>mercado</t>
  </si>
  <si>
    <t>SISTEMA DE PROTEÇÃO CONTRA DESCARGAS ATMOSFÉRICAS</t>
  </si>
  <si>
    <t xml:space="preserve">mercado </t>
  </si>
  <si>
    <t>COBERTURA DE PÁTIO</t>
  </si>
  <si>
    <t>5.2</t>
  </si>
  <si>
    <t>5.2.1</t>
  </si>
  <si>
    <t>Subtotal item 1.0</t>
  </si>
  <si>
    <t>Subtotal item 5.0</t>
  </si>
  <si>
    <t>BDI= 24,69%</t>
  </si>
  <si>
    <t>FORMAS</t>
  </si>
  <si>
    <t>2.3</t>
  </si>
  <si>
    <t>2.3.1</t>
  </si>
  <si>
    <t>ESTRUTRAS</t>
  </si>
  <si>
    <t>FUNDAÇÕES</t>
  </si>
  <si>
    <t>VIGAS</t>
  </si>
  <si>
    <t>PILARES</t>
  </si>
  <si>
    <t>2.4</t>
  </si>
  <si>
    <t>2.4.1</t>
  </si>
  <si>
    <t>2.4.2</t>
  </si>
  <si>
    <t>2.4.3</t>
  </si>
  <si>
    <t>3.1.3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</si>
  <si>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</si>
  <si>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</si>
  <si>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</si>
  <si>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</si>
  <si>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</si>
  <si>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</si>
  <si>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</si>
  <si>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</si>
  <si>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</si>
  <si>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</si>
  <si>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3.6.3</t>
  </si>
  <si>
    <t>3.6.4</t>
  </si>
  <si>
    <t>3.6.5</t>
  </si>
  <si>
    <t>3.6.6</t>
  </si>
  <si>
    <t>3.6.8</t>
  </si>
  <si>
    <t>3.7</t>
  </si>
  <si>
    <t>3.7.1</t>
  </si>
  <si>
    <t>3.7.2</t>
  </si>
  <si>
    <t>3.7.3</t>
  </si>
  <si>
    <t>3.7.4</t>
  </si>
  <si>
    <t>4.1.1</t>
  </si>
  <si>
    <t>6.1.2</t>
  </si>
  <si>
    <t>6.1.3</t>
  </si>
  <si>
    <t>7.2</t>
  </si>
  <si>
    <t>7.2.1</t>
  </si>
  <si>
    <t>8.3</t>
  </si>
  <si>
    <t>8.3.1</t>
  </si>
  <si>
    <t>8.3.2</t>
  </si>
  <si>
    <t>8.4</t>
  </si>
  <si>
    <t>8.4.1</t>
  </si>
  <si>
    <t>11.1.1</t>
  </si>
  <si>
    <t>ESTRUTURAS</t>
  </si>
  <si>
    <t>COBERTURA DO PATIO</t>
  </si>
  <si>
    <t>CALHA EM CHAPA DE AÇO GALVANIZADO NÚMERO 24, DESENVOLVIMENTO DE 50 CM, INCLUSO TRANSPORTE VERTICAL. AF_07/2019</t>
  </si>
  <si>
    <t>TELHAMENTO COM TELHA CERÂMICA CAPA-CANAL, TIPO COLONIAL, COM MAIS DE 2 ÁGUAS, INCLUSO TRANSPORTE VERTICAL. AF_07/2019</t>
  </si>
  <si>
    <t>Obra: Projeto Padrão FNDE - CONSTRUÇÃO SANITÁRIOS</t>
  </si>
  <si>
    <t>FABRICAÇÃO, MONTAGEM E DESMONTAGEM DE FÔRMA PARA VIGA BALDRAME, EM MADEIRA SERRADA, E=25 MM, 2 UTILIZAÇÕES. AF_06/2017</t>
  </si>
  <si>
    <t>CABO DE COBRE FLEXÍVEL ISOLADO, 4 MM², ANTI-CHAMA 450/750 V, PARA CIRCUITOS TERMINAIS - FORNECIMENTO E INSTALAÇÃO. AF_12/2015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</si>
  <si>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</si>
  <si>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</si>
  <si>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INTERRUPTORES E TOMADAS</t>
  </si>
  <si>
    <t>INTERRUPTOR SIMPLES (2 MÓDULOS) COM 1 TOMADA DE EMBUTIR 2P+T 10 A,  INCLUINDO SUPORTE E PLACA - FORNECIMENTO E INSTALAÇÃO. AF_12/2015</t>
  </si>
  <si>
    <t>QUADRO DE DISTRIBUIÇÃO DE ENERGIA EM PVC, DE EMBUTIR, SEM BARRAMENTO, PARA 3 DISJUNTORES - FORNECIMENTO E INSTALAÇÃO. AF_10/2020</t>
  </si>
  <si>
    <t>LUMINARIA LED PLAFON DE SOBREPOR BIVOLT 12/13 W,  D = *17* CM</t>
  </si>
  <si>
    <t>Obra: Projeto Padrão FNDE - CONSTRUÇÃO BLOCO BIBLIOTECA/INFORMÁTICA</t>
  </si>
  <si>
    <t>Obra: Projeto Padrão FNDE - CONSTRUÇÃO COBERTURA DE ACESSO</t>
  </si>
  <si>
    <t>ARMAÇÃO DE BLOCO, VIGA BALDRAME OU SAPATA UTILIZANDO AÇO CA-50 DE 8 MM - MONTAGEM. AF_06/2017</t>
  </si>
  <si>
    <t>CONCRETAGEM DE SAPATAS, FCK 30 MPA, COM USO DE BOMBA  LANÇAMENTO, ADENSAMENTO E ACABAMENTO. AF_11/2016</t>
  </si>
  <si>
    <t>ARMAÇÃO DE BLOCO, VIGA BALDRAME OU SAPATA UTILIZANDO AÇO CA-50 DE 10 MM - MONTAGEM. AF_06/2017</t>
  </si>
  <si>
    <t>ARMAÇÃO UTILIZANDO AÇO CA-25 DE 10,0 MM - MONTAGEM. AF_12/2015</t>
  </si>
  <si>
    <t>CONCRETAGEM DE PILARES, FCK = 25 MPA,  COM USO DE BALDES EM EDIFICAÇÃO COM SEÇÃO MÉDIA DE PILARES MENOR OU IGUAL A 0,25 M² - LANÇAMENTO, ADENSAMENTO E ACABAMENTO. AF_12/2015</t>
  </si>
  <si>
    <t>CONCRETAGEM DE BLOCOS DE COROAMENTO E VIGAS BALDRAME, FCK 30 MPA, COM USO DE JERICA  LANÇAMENTO, ADENSAMENTO E ACABAMENTO. AF_06/2017</t>
  </si>
  <si>
    <t>ARMAÇÃO DE BLOCO, VIGA BALDRAME E SAPATA UTILIZANDO AÇO CA-60 DE 5 MM - MONTAGEM. AF_06/2017</t>
  </si>
  <si>
    <t>ALVENARIA DE VEDAÇÃO DE BLOCOS CERÂMICOS FURADOS NA VERTICAL DE 14X19X39CM (ESPESSURA 14CM) DE PAREDES COM ÁREA LÍQUIDA MAIOR OU IGUAL A 6M² COM VÃOS E ARGAMASSA DE ASSENTAMENTO COM PREPARO EM BETONEIRA. AF_06/2014</t>
  </si>
  <si>
    <t>VERGA MOLDADA IN LOCO EM CONCRETO PARA PORTAS COM ATÉ 1,5 M DE VÃO. AF_03/2016</t>
  </si>
  <si>
    <t>VERGA MOLDADA IN LOCO EM CONCRETO PARA JANELAS COM MAIS DE 1,5 M DE VÃO. AF_03/2016</t>
  </si>
  <si>
    <t>KIT DE PORTA DE MADEIRA PARA VERNIZ, SEMI-OCA (LEVE OU MÉDIA), PADRÃO MÉDIO, 90X210CM, ESPESSURA DE 3,5CM, ITENS INCLUSOS: DOBRADIÇAS, MONTAGEM E INSTALAÇÃO DO BATENTE, SEM FECHADURA - FORNECIMENTO E INSTALAÇÃO. AF_12/2019</t>
  </si>
  <si>
    <t>CUMEEIRA PARA TELHA CERÂMICA EMBOÇADA COM ARGAMASSA TRAÇO 1:2:9 (CIMENTO, CAL E AREIA) PARA TELHADOS COM ATÉ 2 ÁGUAS, INCLUSO TRANSPORTE VERTICAL. AF_07/2019</t>
  </si>
  <si>
    <t>FABRICAÇÃO E INSTALAÇÃO DE ESTRUTURA PONTALETADA DE MADEIRA NÃO APARELHADA PARA TELHADOS COM MAIS QUE 2 ÁGUAS E PARA TELHA CERÂMICA OU DE CONCRETO, INCLUSO TRANSPORTE VERTICAL. AF_12/2015</t>
  </si>
  <si>
    <t>CHAPISCO APLICADO EM ALVENARIA (COM PRESENÇA DE VÃOS) E ESTRUTURAS DE CONCRETO DE FACHADA, COM COLHER DE PEDREIRO. 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</si>
  <si>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</si>
  <si>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GRANITO PARA BANCADA, POLIDO, TIPO ANDORINHA/ QUARTZ/ CASTELO/ CORUMBA OU OUTROS EQUIVALENTES DA REGIAO, E=  *2,5* CM</t>
  </si>
  <si>
    <t>CONTRAPISO EM ARGAMASSA TRAÇO 1:4 (CIMENTO E AREIA), PREPARO MECÂNICO COM BETONEIRA 400 L, APLICADO EM ÁREAS MOLHADAS SOBRE IMPERMEABILIZAÇÃO, ESPESSURA 3CM. AF_06/2014</t>
  </si>
  <si>
    <t>LASTRO DE CONCRETO MAGRO, APLICADO EM PISOS, LAJES SOBRE SOLO OU RADIERS, ESPESSURA DE 5 CM. AF_07/2016</t>
  </si>
  <si>
    <t>REVESTIMENTO CERÂMICO PARA PISO COM PLACAS TIPO ESMALTADA EXTRA DE DIMENSÕES 45X45 CM APLICADA EM AMBIENTES DE ÁREA MAIOR QUE 10 M2. AF_06/2014</t>
  </si>
  <si>
    <t>CONTRAPISO ACÚSTICO EM ARGAMASSA TRAÇO 1:4 (CIMENTO E AREIA), PREPARO MECÂNICO COM BETONEIRA 400L, APLICADO EM ÁREAS SECAS MAIORES QUE 15M2, ESPESSURA 7CM. AF_10/2014</t>
  </si>
  <si>
    <t>TINTA ESMALTE SINTETICO PREMIUM DE EFEITO PROTETOR DE SUPERFICIE METALICA ALUMINIO</t>
  </si>
  <si>
    <t>VIDRO LISO INCOLOR 4MM - SEM COLOCACAO</t>
  </si>
  <si>
    <t>ESCAVAÇÃO MANUAL DE VALA COM PROFUNDIDADE MENOR OU IGUAL A 1,30 M. AF_02/2021</t>
  </si>
  <si>
    <t>CONCRETO FCK = 15MPA, TRAÇO 1:3,4:3,5 (CIMENTO/ AREIA MÉDIA/ BRITA 1)  - PREPARO MECÂNICO COM BETONEIRA 400 L. AF_07/2016</t>
  </si>
  <si>
    <t>PLACA DE OBRA (PARA CONSTRUCAO CIVIL) EM CHAPA GALVANIZADA *N. 22*, ADESIVADA, DE *2,0 X 1,125* M</t>
  </si>
  <si>
    <t>REATERRO MANUAL APILOADO COM SOQUETE. AF_10/2017</t>
  </si>
  <si>
    <t>ARMAÇÃO DE BLOCO, VIGA BALDRAME OU SAPATA UTILIZANDO AÇO CA-50 DE 12,5 MM - MONTAGEM. AF_06/2017</t>
  </si>
  <si>
    <t>FABRICAÇÃO DE FÔRMA PARA VIGAS, COM MADEIRA SERRADA, E = 25 MM. AF_09/2020</t>
  </si>
  <si>
    <t>CABO DE COBRE FLEXÍVEL ISOLADO, 6 MM², ANTI-CHAMA 450/750 V, PARA CIRCUITOS TERMINAIS - FORNECIMENTO E INSTALAÇÃO. AF_12/2015</t>
  </si>
  <si>
    <t>INTERRUPTOR SIMPLES (1 MÓDULO) COM INTERRUPTOR PARALELO (1 MÓDULO), 10A/250V, SEM SUPORTE E SEM PLACA - FORNECIMENTO E INSTALAÇÃO. AF_12/2015</t>
  </si>
  <si>
    <t>TOMADA MÉDIA DE EMBUTIR (2 MÓDULOS), 2P+T 10 A, SEM SUPORTE E SEM PLACA - FORNECIMENTO E INSTALAÇÃO. AF_12/2015</t>
  </si>
  <si>
    <t>ELETRODUTO RÍGIDO ROSCÁVEL, PVC, DN 32 MM (1"), PARA CIRCUITOS TERMINAIS, INSTALADO EM LAJE - FORNECIMENTO E INSTALAÇÃO. AF_12/2015</t>
  </si>
  <si>
    <t>LUVA PARA ELETRODUTO, PVC, ROSCÁVEL, DN 40 MM (1 1/4"), PARA CIRCUITOS TERMINAIS, INSTALADA EM LAJE - FORNECIMENTO E INSTALAÇÃO. AF_12/2015</t>
  </si>
  <si>
    <t>ARRUELA EM ALUMINIO, COM ROSCA, DE  1 1/4", PARA ELETRODUTO</t>
  </si>
  <si>
    <t>CABO TELEFONICO CCI 50, 2 PARES, USO INTERNO, SEM BLINDAGEM</t>
  </si>
  <si>
    <t>CABO DE PAR TRANCADO UTP, 4 PARES, CATEGORIA 6</t>
  </si>
  <si>
    <t>REVESTIMENTO CERÂMICO PARA PAREDES EXTERNAS EM PASTILHAS DE PORCELANA 5 X 5 CM (PLACAS DE 30 X 30 CM), ALINHADAS A PRUMO, APLICADO EM PANOS COM VÃOS. AF_06/2014</t>
  </si>
  <si>
    <t>GENES JACINTO MOTERLE RIBEIRO</t>
  </si>
  <si>
    <t>1.4</t>
  </si>
  <si>
    <t>1.5</t>
  </si>
  <si>
    <t>92270</t>
  </si>
  <si>
    <t>REATERRO MANUAL DE VALAS COM COMPACTAÇÃO MECANIZADA. AF_04/2016</t>
  </si>
  <si>
    <t>93382</t>
  </si>
  <si>
    <t>LASTRO DE CONCRETO MAGRO, APLICADO EM BLOCOS DE COROAMENTO OU SAPATAS. AF_08/2017</t>
  </si>
  <si>
    <t>96616</t>
  </si>
  <si>
    <t>ARMAÇÃO DE PILAR OU VIGA DE UMA ESTRUTURA CONVENCIONAL DE CONCRETO ARMADO EM UMA EDIFICAÇÃO TÉRREA OU SOBRADO UTILIZANDO AÇO CA-60 DE 5,0 MM - MONTAGEM. AF_12/2015</t>
  </si>
  <si>
    <t>92775</t>
  </si>
  <si>
    <t>ARMAÇÃO DE PILAR OU VIGA DE UMA ESTRUTURA CONVENCIONAL DE CONCRETO ARMADO EM UMA EDIFICAÇÃO TÉRREA OU SOBRADO UTILIZANDO AÇO CA-50 DE 12,5 MM - MONTAGEM. AF_12/2015</t>
  </si>
  <si>
    <t>92779</t>
  </si>
  <si>
    <t>ARMAÇÃO DE PILAR OU VIGA DE UMA ESTRUTURA CONVENCIONAL DE CONCRETO ARMADO EM UMA EDIFICAÇÃO TÉRREA OU SOBRADO UTILIZANDO AÇO CA-50 DE 10,0 MM - MONTAGEM. AF_12/2015</t>
  </si>
  <si>
    <t>92778</t>
  </si>
  <si>
    <t>101877</t>
  </si>
  <si>
    <t>TOMADA DE REDE RJ45 - FORNECIMENTO E INSTALAÇÃO. AF_11/2019</t>
  </si>
  <si>
    <t>98307</t>
  </si>
  <si>
    <t>TOMADA PARA TELEFONE RJ11 - FORNECIMENTO E INSTALAÇÃO. AF_11/2019</t>
  </si>
  <si>
    <t>98308</t>
  </si>
  <si>
    <t>LAJE PRE-MOLDADA TRELICADA (LAJOTAS + VIGOTAS) PARA FORRO, UNIDIRECIONAL, SOBRECARGA DE 100 KG/M2, VAO ATE 6,00 M (SEM COLOCACAO)</t>
  </si>
  <si>
    <t>TELA DE ACO SOLDADA NERVURADA, CA-60, Q-61, (0,97 KG/M2), DIAMETRO DO FIO = 3,4 MM, LARGURA = 2,45 M, ESPACAMENTO DA MALHA = 15 X 15 CM</t>
  </si>
  <si>
    <t>4.2.2</t>
  </si>
  <si>
    <t>4.2.3</t>
  </si>
  <si>
    <t>IMPERMEABILIZAÇÃO DE SUPERFÍCIE COM EMULSÃO ASFÁLTICA, 2 DEMÃOS AF_06/2018</t>
  </si>
  <si>
    <t>98557</t>
  </si>
  <si>
    <t>JANELA DE AÇO TIPO BASCULANTE PARA VIDROS, COM BATENTE, FERRAGENS E PINTURA ANTICORROSIVA. EXCLUSIVE VIDROS, ACABAMENTO, ALIZAR E CONTRAMARCO. FORNECIMENTO E INSTALAÇÃO. AF_12/2019</t>
  </si>
  <si>
    <t>94559</t>
  </si>
  <si>
    <t>RODAPÉ CERÂMICO DE 7CM DE ALTURA COM PLACAS TIPO ESMALTADA EXTRA DE DIMENSÕES 45X45CM. AF_06/2014</t>
  </si>
  <si>
    <t>88649</t>
  </si>
  <si>
    <t>APLICAÇÃO MANUAL DE PINTURA COM TINTA LÁTEX ACRÍLICA EM TETO, DUAS DEMÃOS. AF_06/2014</t>
  </si>
  <si>
    <t>APLICAÇÃO MANUAL DE PINTURA COM TINTA LÁTEX ACRÍLICA EM PAREDES, DUAS DEMÃOS. AF_06/2014</t>
  </si>
  <si>
    <t>PAREDES E TETO</t>
  </si>
  <si>
    <t>APLICAÇÃO DE FUNDO SELADOR ACRÍLICO EM PAREDES, UMA DEMÃO. AF_06/2014</t>
  </si>
  <si>
    <t>88485</t>
  </si>
  <si>
    <t>88484</t>
  </si>
  <si>
    <t>APLICAÇÃO DE FUNDO SELADOR ACRÍLICO EM TETO, UMA DEMÃO. AF_06/2014</t>
  </si>
  <si>
    <t>88488</t>
  </si>
  <si>
    <t>PINTURA TINTA DE ACABAMENTO (PIGMENTADA) ESMALTE SINTÉTICO BRILHANTE EM MADEIRA, 2 DEMÃOS. AF_01/2021</t>
  </si>
  <si>
    <t>1.6</t>
  </si>
  <si>
    <t>3.1.1</t>
  </si>
  <si>
    <t>INSTALAÇÕES HIDRÁULICAS</t>
  </si>
  <si>
    <t xml:space="preserve">INSTALAÇÕES ELÉTRICAS </t>
  </si>
  <si>
    <t>5.1.2</t>
  </si>
  <si>
    <t>5.1.3</t>
  </si>
  <si>
    <t>6.2</t>
  </si>
  <si>
    <t>6.2.1</t>
  </si>
  <si>
    <t>8.1.2</t>
  </si>
  <si>
    <t>8.1.3</t>
  </si>
  <si>
    <t>10.1</t>
  </si>
  <si>
    <t>10.1.1</t>
  </si>
  <si>
    <t>12.1.1</t>
  </si>
  <si>
    <t>2.2.5</t>
  </si>
  <si>
    <t>2.4.4</t>
  </si>
  <si>
    <t>3.6.7</t>
  </si>
  <si>
    <t>9.1.2</t>
  </si>
  <si>
    <t>9.1.3</t>
  </si>
  <si>
    <t>9.1.4</t>
  </si>
  <si>
    <t>11.1</t>
  </si>
  <si>
    <t>3.5.2</t>
  </si>
  <si>
    <t>3.5.3</t>
  </si>
  <si>
    <t>TUBULAÇÃO</t>
  </si>
  <si>
    <t>INSTALAÇÕES SANITÁRIAS</t>
  </si>
  <si>
    <t>PONTO DE CONSUMO TERMINAL DE ÁGUA FRIA (SUBRAMAL) COM TUBULAÇÃO DE PVC, DN 25 MM, INSTALADO EM RAMAL DE ÁGUA, INCLUSOS RASGO E CHUMBAMENTO EM ALVENARIA. AF_12/2014</t>
  </si>
  <si>
    <t>89957</t>
  </si>
  <si>
    <t>TUBO, PVC, SOLDÁVEL, DN 25MM, INSTALADO EM RAMAL DE DISTRIBUIÇÃO DE ÁGUA - FORNECIMENTO E INSTALAÇÃO. AF_12/2014</t>
  </si>
  <si>
    <t>89402</t>
  </si>
  <si>
    <t>89707</t>
  </si>
  <si>
    <t>CAIXA SIFONADA, PVC, DN 100 X 100 X 50 MM, JUNTA ELÁSTICA, FORNECIDA E INSTALADA EM RAMAL DE DESCARGA OU EM RAMAL DE ESGOTO SANITÁRIO. AF_12/2014</t>
  </si>
  <si>
    <t>PONTO DE ESGOTO COMPLETO COM TUBULAÇÃOES E  CONEXÕES</t>
  </si>
  <si>
    <t>102220</t>
  </si>
  <si>
    <t>REBOCO</t>
  </si>
  <si>
    <t>MADEIRA DE LEI PLAINADA E BENEFICIADA (PILARES 0,15x0,15x3,20m)</t>
  </si>
  <si>
    <t xml:space="preserve"> MADEIRA DE LEI PLAINADA E BENEFICIADA (ESTRUTURA PARA O COBERTO 0,15x0,1x43)</t>
  </si>
  <si>
    <t>Subtotal item 3.0</t>
  </si>
  <si>
    <t>5.1.4</t>
  </si>
  <si>
    <t>6.3</t>
  </si>
  <si>
    <t>6.3.1</t>
  </si>
  <si>
    <t>8.1.4</t>
  </si>
  <si>
    <t>9.2.2</t>
  </si>
  <si>
    <t>10.3</t>
  </si>
  <si>
    <t>10.3.1</t>
  </si>
  <si>
    <t>10.3.2</t>
  </si>
  <si>
    <t>10.4</t>
  </si>
  <si>
    <t>10.4.1</t>
  </si>
  <si>
    <t>11.1.2</t>
  </si>
  <si>
    <t>11.1.3</t>
  </si>
  <si>
    <t>11.1.4</t>
  </si>
  <si>
    <t>11.2</t>
  </si>
  <si>
    <t>11.2.1</t>
  </si>
  <si>
    <t>11.2.3</t>
  </si>
  <si>
    <t>Subtotal item 12.0</t>
  </si>
  <si>
    <t>7.3</t>
  </si>
  <si>
    <t>7.3.1</t>
  </si>
  <si>
    <t>ALUMINIO</t>
  </si>
  <si>
    <t>CUBA DE EMBUTIR OVAL EM LOUÇA BRANCA, 35 X 50CM OU EQUIVALENTE - FORNECIMENTO E INSTALAÇÃO. AF_01/2020</t>
  </si>
  <si>
    <t>86901</t>
  </si>
  <si>
    <t>BACIA SANITARIA (VASO) COM CAIXA ACOPLADA, DE LOUCA BRANCA</t>
  </si>
  <si>
    <t>12.1.2</t>
  </si>
  <si>
    <t>ESPELHO CRISTAL E = 4 MM</t>
  </si>
  <si>
    <t>PORTA DE ALUMÍNIO DE ABRIR COM LAMBRI, COM GUARNIÇÃO, FIXAÇÃO COM PARAFUSOS - FORNECIMENTO E INSTALAÇÃO. AF_12/2019</t>
  </si>
  <si>
    <t>91338</t>
  </si>
  <si>
    <t>Obra: Projeto Padrão FNDE - CONSTRUÇÃO BLOCO BIBLIOTECA/INFORMÁTICA/COBERTURA</t>
  </si>
  <si>
    <t>GENES JACNTO MOTERLE RIBEIRO</t>
  </si>
  <si>
    <t>REGISTRO PRESSAO COM ACABAMENTO E CANOPLA CROMADA, SIMPLES, BITOLA 3/4 " (REF 1416)</t>
  </si>
  <si>
    <t>CAIXA DE PASSAGEM</t>
  </si>
  <si>
    <t>4.1.4</t>
  </si>
  <si>
    <t>4.1.5</t>
  </si>
  <si>
    <t>ELETRODUTO FLEXÍVEL CORRUGADO REFORÇADO, PVC, DN 25 MM (3/4"), PARA CIRCUITOS TERMINAIS, INSTALADO EM FORRO - FORNECIMENTO E INSTALAÇÃO. AF_12/2015</t>
  </si>
  <si>
    <t>91835</t>
  </si>
  <si>
    <t>3.1.4</t>
  </si>
  <si>
    <t>PROJETO DE CONSTRUÇÃO DE BIBLIOTECA, SANITÁRIOS E COBERTURA DE ACESSO  - ESCOLA NOVA</t>
  </si>
  <si>
    <t>DIVISORIA SANITÁRIA, TIPO CABINE, EM GRANITO CINZA POLIDO, ESP = 3CM, ASSENTADO COM ARGAMASSA COLANTE AC III-E, EXCLUSIVE FERRAGENS. AF_01/2021</t>
  </si>
  <si>
    <t>102253</t>
  </si>
  <si>
    <t>4.1.6</t>
  </si>
  <si>
    <t>CABO DE COBRE NÚMERO 35MM2</t>
  </si>
  <si>
    <t>CONJUNTO TERMINAL AÉREO, PRESILHAS E FIXAÇÃO</t>
  </si>
  <si>
    <t>CONECTOR E DESCIDA PARA PILARES</t>
  </si>
  <si>
    <t>EXTINTOR DE PÓ QUÍMICO ABC, CAPACIDADE 6KG, ALCANCE MÉDIO DO JATO 5M, TEMPO DE DESCARGA 16S.</t>
  </si>
  <si>
    <t>DATA-05/07/2021</t>
  </si>
  <si>
    <t>DATA-05/507/2021</t>
  </si>
  <si>
    <t xml:space="preserve"> </t>
  </si>
  <si>
    <t>64,60</t>
  </si>
  <si>
    <t>26,07</t>
  </si>
  <si>
    <t>485,18</t>
  </si>
  <si>
    <t>16,64</t>
  </si>
  <si>
    <t>522,48</t>
  </si>
  <si>
    <t>15,03</t>
  </si>
  <si>
    <t>12,77</t>
  </si>
  <si>
    <t>554,74</t>
  </si>
  <si>
    <t>107,65</t>
  </si>
  <si>
    <t>14,97</t>
  </si>
  <si>
    <t>12,66</t>
  </si>
  <si>
    <t>18,25</t>
  </si>
  <si>
    <t>594,43</t>
  </si>
  <si>
    <t>8,87</t>
  </si>
  <si>
    <t>2,57</t>
  </si>
  <si>
    <t>3,80</t>
  </si>
  <si>
    <t>8,67</t>
  </si>
  <si>
    <t>33,90</t>
  </si>
  <si>
    <t>36,70</t>
  </si>
  <si>
    <t>43,57</t>
  </si>
  <si>
    <t>20,45</t>
  </si>
  <si>
    <t>11,98</t>
  </si>
  <si>
    <t>10,55</t>
  </si>
  <si>
    <t>1,53</t>
  </si>
  <si>
    <t>1,48</t>
  </si>
  <si>
    <t>2,10</t>
  </si>
  <si>
    <t>45,71</t>
  </si>
  <si>
    <t>29,11</t>
  </si>
  <si>
    <t>DATA-01/09/2021</t>
  </si>
  <si>
    <t>67,53</t>
  </si>
  <si>
    <t>58,49</t>
  </si>
  <si>
    <t>74,18</t>
  </si>
  <si>
    <t>83,83</t>
  </si>
  <si>
    <t>14,11</t>
  </si>
  <si>
    <t>40,51</t>
  </si>
  <si>
    <t>992,49</t>
  </si>
  <si>
    <t>21,71</t>
  </si>
  <si>
    <t>24,03</t>
  </si>
  <si>
    <t>6,91</t>
  </si>
  <si>
    <t>45,41</t>
  </si>
  <si>
    <t>195,55</t>
  </si>
  <si>
    <t>38,07</t>
  </si>
  <si>
    <t>23,31</t>
  </si>
  <si>
    <t>39,12</t>
  </si>
  <si>
    <t>6,45</t>
  </si>
  <si>
    <t>72,29</t>
  </si>
  <si>
    <t>2,03</t>
  </si>
  <si>
    <t>14,27</t>
  </si>
  <si>
    <t>2,37</t>
  </si>
  <si>
    <t>15,78</t>
  </si>
  <si>
    <t>119,99</t>
  </si>
  <si>
    <t>39,16</t>
  </si>
  <si>
    <t>18,16</t>
  </si>
  <si>
    <t>76,62</t>
  </si>
  <si>
    <t>14,89</t>
  </si>
  <si>
    <t>116,55</t>
  </si>
  <si>
    <t>9,51</t>
  </si>
  <si>
    <t>84,79</t>
  </si>
  <si>
    <t>121,03</t>
  </si>
  <si>
    <t>705,02</t>
  </si>
  <si>
    <t>522,64</t>
  </si>
  <si>
    <t>38,09</t>
  </si>
  <si>
    <t>302,68</t>
  </si>
  <si>
    <t>775,45</t>
  </si>
  <si>
    <t>730,49</t>
  </si>
  <si>
    <t>50,95</t>
  </si>
  <si>
    <t>107,88</t>
  </si>
  <si>
    <t>12,10</t>
  </si>
  <si>
    <t>38,54</t>
  </si>
  <si>
    <t>343,99</t>
  </si>
  <si>
    <t>338,54</t>
  </si>
  <si>
    <t>CONCRETAGEM DE VIGAS E LAJES, FCK=20 MPA, PARA LAJES PREMOLDADAS COM USO DE BOMBA EM EDIFICAÇÃO COM ÁREA MÉDIA DE LAJES MENOR OU IGUAL A 20 M² - LANÇAMENTO, ADENSAMENTO E ACABAMENTO. AF_12/2015</t>
  </si>
  <si>
    <t>92723</t>
  </si>
  <si>
    <t>479,02</t>
  </si>
  <si>
    <t>12,75</t>
  </si>
  <si>
    <t>102219</t>
  </si>
  <si>
    <t>PINTURA TINTA DE ACABAMENTO (PIGMENTADA) ESMALTE SINTÉTICO ACETINADO EM MADEIRA, 2 DEMÃOS. AF_01/2021</t>
  </si>
  <si>
    <t>96973</t>
  </si>
  <si>
    <t>CORDOALHA DE COBRE NU 35 MM², NÃO ENTERRADA, COM ISOLADOR - FORNECIMENTO E INSTALAÇÃO. AF_12/2017</t>
  </si>
  <si>
    <t>Paim Filho, 27 de dezembro de 2021</t>
  </si>
  <si>
    <t>Paim Filho, 27de dezembro de 2021</t>
  </si>
  <si>
    <t>CAROLINE MIOLA</t>
  </si>
  <si>
    <t>ENG. CIVIL CREA - RS 244903</t>
  </si>
  <si>
    <t>ENG. CIVIL CREA-91580-D                                 ENG. CIVIL CREA-RS 244903</t>
  </si>
  <si>
    <t>ADRIANA SCHENATTO                                         CAROLINE MIOLA</t>
  </si>
  <si>
    <t xml:space="preserve">           GENES JACINTO MOTERLE RIBEIRO</t>
  </si>
  <si>
    <t xml:space="preserve">           PREFEITO MUNICIPAL</t>
  </si>
  <si>
    <t>ENG. CIVIL CREA-91580-D                                             ENG. CIVIL CREA-RS 244903</t>
  </si>
  <si>
    <t>ADRIANA SCHENATTO                                                    CAROLINE MIOLA</t>
  </si>
  <si>
    <t>ADRIANA SCHENATTO                                                                 CAROLINE MIOLA</t>
  </si>
  <si>
    <t>ENG. CIVIL CREA-91580-D                                                           ENG. CIVIL CREA-RS 244903</t>
  </si>
  <si>
    <t>Data Base Sinapi: 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</si>
</sst>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  <charset val="204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6969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vertical="center"/>
    </xf>
    <xf numFmtId="10" fontId="3" fillId="0" borderId="0" xfId="3" applyNumberFormat="1" applyFont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/>
    <xf numFmtId="44" fontId="0" fillId="0" borderId="1" xfId="2" applyFont="1" applyBorder="1"/>
    <xf numFmtId="10" fontId="0" fillId="0" borderId="1" xfId="3" applyNumberFormat="1" applyFont="1" applyBorder="1"/>
    <xf numFmtId="44" fontId="5" fillId="0" borderId="1" xfId="0" applyNumberFormat="1" applyFont="1" applyBorder="1"/>
    <xf numFmtId="10" fontId="5" fillId="0" borderId="1" xfId="3" applyNumberFormat="1" applyFont="1" applyBorder="1"/>
    <xf numFmtId="9" fontId="0" fillId="0" borderId="1" xfId="3" applyFont="1" applyBorder="1" applyAlignment="1">
      <alignment horizontal="center" vertical="center"/>
    </xf>
    <xf numFmtId="10" fontId="5" fillId="0" borderId="1" xfId="3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2" fontId="14" fillId="5" borderId="1" xfId="0" applyNumberFormat="1" applyFont="1" applyFill="1" applyBorder="1" applyAlignment="1">
      <alignment horizontal="right" vertical="center"/>
    </xf>
    <xf numFmtId="43" fontId="14" fillId="0" borderId="1" xfId="1" applyFont="1" applyBorder="1" applyAlignment="1">
      <alignment horizontal="left" vertical="center"/>
    </xf>
    <xf numFmtId="43" fontId="14" fillId="0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3" fontId="14" fillId="5" borderId="1" xfId="1" applyFont="1" applyFill="1" applyBorder="1" applyAlignment="1">
      <alignment horizontal="left" vertical="center"/>
    </xf>
    <xf numFmtId="2" fontId="14" fillId="5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3" fontId="6" fillId="0" borderId="8" xfId="0" applyNumberFormat="1" applyFont="1" applyBorder="1" applyAlignment="1">
      <alignment horizontal="left" vertical="center"/>
    </xf>
    <xf numFmtId="44" fontId="7" fillId="0" borderId="8" xfId="2" applyFont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43" fontId="6" fillId="0" borderId="8" xfId="1" applyFont="1" applyBorder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8" fillId="6" borderId="7" xfId="0" applyFont="1" applyFill="1" applyBorder="1" applyAlignment="1">
      <alignment horizontal="left" vertical="center" wrapText="1"/>
    </xf>
    <xf numFmtId="44" fontId="7" fillId="4" borderId="8" xfId="0" applyNumberFormat="1" applyFont="1" applyFill="1" applyBorder="1" applyAlignment="1">
      <alignment horizontal="left" vertical="center"/>
    </xf>
    <xf numFmtId="0" fontId="0" fillId="0" borderId="2" xfId="0" applyBorder="1"/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43" fontId="13" fillId="0" borderId="1" xfId="1" applyFont="1" applyBorder="1" applyAlignment="1">
      <alignment horizontal="left" vertical="center"/>
    </xf>
    <xf numFmtId="43" fontId="13" fillId="0" borderId="8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right" vertical="center"/>
    </xf>
    <xf numFmtId="43" fontId="18" fillId="0" borderId="1" xfId="1" applyFont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2" fontId="18" fillId="5" borderId="1" xfId="0" applyNumberFormat="1" applyFont="1" applyFill="1" applyBorder="1" applyAlignment="1">
      <alignment horizontal="right" vertical="center"/>
    </xf>
    <xf numFmtId="43" fontId="18" fillId="5" borderId="1" xfId="1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2" fontId="18" fillId="5" borderId="1" xfId="0" applyNumberFormat="1" applyFont="1" applyFill="1" applyBorder="1" applyAlignment="1">
      <alignment horizontal="right" vertical="center" wrapText="1"/>
    </xf>
    <xf numFmtId="0" fontId="17" fillId="5" borderId="7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43" fontId="13" fillId="5" borderId="8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 vertical="center" wrapText="1"/>
    </xf>
    <xf numFmtId="43" fontId="18" fillId="0" borderId="8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5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/>
    </xf>
    <xf numFmtId="43" fontId="13" fillId="0" borderId="1" xfId="0" applyNumberFormat="1" applyFont="1" applyBorder="1" applyAlignment="1">
      <alignment horizontal="left" vertical="center"/>
    </xf>
    <xf numFmtId="2" fontId="13" fillId="0" borderId="8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43" fontId="13" fillId="0" borderId="1" xfId="1" applyFont="1" applyBorder="1" applyAlignment="1">
      <alignment horizontal="center" vertical="center"/>
    </xf>
    <xf numFmtId="0" fontId="20" fillId="0" borderId="1" xfId="0" applyFont="1" applyBorder="1"/>
    <xf numFmtId="0" fontId="17" fillId="5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44" fontId="0" fillId="0" borderId="1" xfId="2" applyFont="1" applyFill="1" applyBorder="1"/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0" fillId="0" borderId="1" xfId="0" applyBorder="1"/>
    <xf numFmtId="4" fontId="17" fillId="0" borderId="1" xfId="0" applyNumberFormat="1" applyFont="1" applyBorder="1" applyAlignment="1">
      <alignment horizontal="right"/>
    </xf>
    <xf numFmtId="9" fontId="7" fillId="4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8" xfId="0" applyBorder="1"/>
    <xf numFmtId="0" fontId="17" fillId="0" borderId="7" xfId="0" applyFont="1" applyBorder="1" applyAlignment="1"/>
    <xf numFmtId="0" fontId="0" fillId="0" borderId="7" xfId="0" applyBorder="1"/>
    <xf numFmtId="0" fontId="3" fillId="0" borderId="1" xfId="0" applyFont="1" applyBorder="1" applyAlignment="1">
      <alignment vertical="center" wrapText="1"/>
    </xf>
    <xf numFmtId="10" fontId="3" fillId="0" borderId="1" xfId="3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9" fontId="5" fillId="0" borderId="8" xfId="3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0" fontId="17" fillId="5" borderId="7" xfId="0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4" fontId="7" fillId="4" borderId="12" xfId="0" applyNumberFormat="1" applyFont="1" applyFill="1" applyBorder="1" applyAlignment="1">
      <alignment horizontal="center" vertical="center"/>
    </xf>
    <xf numFmtId="44" fontId="7" fillId="4" borderId="1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="120" zoomScaleNormal="120" workbookViewId="0">
      <selection activeCell="G2" sqref="G2:H2"/>
    </sheetView>
  </sheetViews>
  <sheetFormatPr defaultColWidth="9.1796875" defaultRowHeight="13" x14ac:dyDescent="0.35"/>
  <cols>
    <col min="1" max="1" width="9.1796875" style="15" customWidth="1"/>
    <col min="2" max="2" width="6.1796875" style="1" customWidth="1"/>
    <col min="3" max="3" width="70.54296875" style="1" customWidth="1"/>
    <col min="4" max="4" width="5.26953125" style="1" customWidth="1"/>
    <col min="5" max="5" width="6.54296875" style="1" customWidth="1"/>
    <col min="6" max="8" width="11.54296875" style="1" customWidth="1"/>
    <col min="9" max="9" width="9.1796875" style="1"/>
    <col min="10" max="10" width="10.453125" style="1" bestFit="1" customWidth="1"/>
    <col min="11" max="16384" width="9.1796875" style="1"/>
  </cols>
  <sheetData>
    <row r="1" spans="1:11" ht="12.75" customHeight="1" x14ac:dyDescent="0.35">
      <c r="A1" s="175" t="s">
        <v>323</v>
      </c>
      <c r="B1" s="176"/>
      <c r="C1" s="176"/>
      <c r="D1" s="176"/>
      <c r="E1" s="176"/>
      <c r="F1" s="176"/>
      <c r="G1" s="176"/>
      <c r="H1" s="177"/>
    </row>
    <row r="2" spans="1:11" ht="32.25" customHeight="1" x14ac:dyDescent="0.35">
      <c r="A2" s="180" t="s">
        <v>174</v>
      </c>
      <c r="B2" s="178"/>
      <c r="C2" s="178"/>
      <c r="D2" s="136"/>
      <c r="E2" s="136"/>
      <c r="F2" s="136"/>
      <c r="G2" s="184" t="s">
        <v>425</v>
      </c>
      <c r="H2" s="185"/>
    </row>
    <row r="3" spans="1:11" ht="15" customHeight="1" x14ac:dyDescent="0.35">
      <c r="A3" s="165" t="s">
        <v>42</v>
      </c>
      <c r="B3" s="166"/>
      <c r="C3" s="166"/>
      <c r="D3" s="178" t="s">
        <v>362</v>
      </c>
      <c r="E3" s="178"/>
      <c r="F3" s="178"/>
      <c r="G3" s="178"/>
      <c r="H3" s="179"/>
    </row>
    <row r="4" spans="1:11" ht="15" customHeight="1" x14ac:dyDescent="0.35">
      <c r="A4" s="165" t="s">
        <v>43</v>
      </c>
      <c r="B4" s="166"/>
      <c r="C4" s="166"/>
      <c r="D4" s="131"/>
      <c r="E4" s="131"/>
      <c r="F4" s="131"/>
      <c r="G4" s="131" t="s">
        <v>117</v>
      </c>
      <c r="H4" s="137"/>
    </row>
    <row r="5" spans="1:11" ht="15" customHeight="1" x14ac:dyDescent="0.35">
      <c r="A5" s="162" t="s">
        <v>0</v>
      </c>
      <c r="B5" s="163"/>
      <c r="C5" s="163"/>
      <c r="D5" s="163"/>
      <c r="E5" s="163"/>
      <c r="F5" s="163"/>
      <c r="G5" s="163"/>
      <c r="H5" s="164"/>
    </row>
    <row r="6" spans="1:11" x14ac:dyDescent="0.35">
      <c r="A6" s="43" t="s">
        <v>75</v>
      </c>
      <c r="B6" s="38" t="s">
        <v>1</v>
      </c>
      <c r="C6" s="38" t="s">
        <v>2</v>
      </c>
      <c r="D6" s="122" t="s">
        <v>3</v>
      </c>
      <c r="E6" s="122" t="s">
        <v>4</v>
      </c>
      <c r="F6" s="122" t="s">
        <v>5</v>
      </c>
      <c r="G6" s="122" t="s">
        <v>104</v>
      </c>
      <c r="H6" s="44" t="s">
        <v>57</v>
      </c>
    </row>
    <row r="7" spans="1:11" x14ac:dyDescent="0.35">
      <c r="A7" s="135"/>
      <c r="B7" s="186"/>
      <c r="C7" s="186"/>
      <c r="D7" s="186"/>
      <c r="E7" s="186"/>
      <c r="F7" s="186"/>
      <c r="G7" s="186"/>
      <c r="H7" s="187"/>
    </row>
    <row r="8" spans="1:11" x14ac:dyDescent="0.35">
      <c r="A8" s="45"/>
      <c r="B8" s="38">
        <v>1</v>
      </c>
      <c r="C8" s="171" t="s">
        <v>8</v>
      </c>
      <c r="D8" s="171"/>
      <c r="E8" s="171"/>
      <c r="F8" s="171"/>
      <c r="G8" s="171"/>
      <c r="H8" s="172"/>
    </row>
    <row r="9" spans="1:11" x14ac:dyDescent="0.25">
      <c r="A9" s="63">
        <v>4813</v>
      </c>
      <c r="B9" s="27" t="s">
        <v>58</v>
      </c>
      <c r="C9" s="107" t="s">
        <v>200</v>
      </c>
      <c r="D9" s="27" t="s">
        <v>6</v>
      </c>
      <c r="E9" s="68">
        <v>2.2400000000000002</v>
      </c>
      <c r="F9" s="65">
        <v>225</v>
      </c>
      <c r="G9" s="65">
        <f>(F9*0.2469)+F9</f>
        <v>280.55250000000001</v>
      </c>
      <c r="H9" s="66">
        <f>E9*G9</f>
        <v>628.43760000000009</v>
      </c>
      <c r="J9" s="25"/>
      <c r="K9" s="25">
        <f>(J9*0.2469)+J9</f>
        <v>0</v>
      </c>
    </row>
    <row r="10" spans="1:11" x14ac:dyDescent="0.25">
      <c r="A10" s="63">
        <v>93358</v>
      </c>
      <c r="B10" s="27" t="s">
        <v>96</v>
      </c>
      <c r="C10" s="107" t="s">
        <v>198</v>
      </c>
      <c r="D10" s="27" t="s">
        <v>9</v>
      </c>
      <c r="E10" s="68">
        <v>23.1</v>
      </c>
      <c r="F10" s="132" t="s">
        <v>334</v>
      </c>
      <c r="G10" s="65">
        <f>(F10*0.2469)+F10</f>
        <v>80.549739999999986</v>
      </c>
      <c r="H10" s="66">
        <f>E10*G10</f>
        <v>1860.6989939999999</v>
      </c>
      <c r="J10" s="25"/>
    </row>
    <row r="11" spans="1:11" x14ac:dyDescent="0.25">
      <c r="A11" s="129" t="s">
        <v>218</v>
      </c>
      <c r="B11" s="27" t="s">
        <v>214</v>
      </c>
      <c r="C11" s="107" t="s">
        <v>217</v>
      </c>
      <c r="D11" s="27" t="s">
        <v>9</v>
      </c>
      <c r="E11" s="68">
        <v>23.1</v>
      </c>
      <c r="F11" s="132" t="s">
        <v>335</v>
      </c>
      <c r="G11" s="65">
        <f t="shared" ref="G11" si="0">(F11*0.2469)+F11</f>
        <v>32.506683000000002</v>
      </c>
      <c r="H11" s="66">
        <f t="shared" ref="H11" si="1">E11*G11</f>
        <v>750.90437730000008</v>
      </c>
    </row>
    <row r="12" spans="1:11" x14ac:dyDescent="0.35">
      <c r="A12" s="127"/>
      <c r="B12" s="170" t="s">
        <v>115</v>
      </c>
      <c r="C12" s="170"/>
      <c r="D12" s="170"/>
      <c r="E12" s="170"/>
      <c r="F12" s="125"/>
      <c r="G12" s="125"/>
      <c r="H12" s="48">
        <f>SUM(H9:H11)</f>
        <v>3240.0409712999999</v>
      </c>
    </row>
    <row r="13" spans="1:11" ht="14.5" x14ac:dyDescent="0.35">
      <c r="A13" s="45"/>
      <c r="B13" s="38">
        <v>2</v>
      </c>
      <c r="C13" s="171" t="s">
        <v>121</v>
      </c>
      <c r="D13" s="171"/>
      <c r="E13" s="171"/>
      <c r="F13" s="171"/>
      <c r="G13" s="171"/>
      <c r="H13" s="172"/>
      <c r="I13"/>
      <c r="J13"/>
    </row>
    <row r="14" spans="1:11" ht="14.5" x14ac:dyDescent="0.35">
      <c r="A14" s="49"/>
      <c r="B14" s="124" t="s">
        <v>59</v>
      </c>
      <c r="C14" s="182" t="s">
        <v>122</v>
      </c>
      <c r="D14" s="182"/>
      <c r="E14" s="182"/>
      <c r="F14" s="182"/>
      <c r="G14" s="182"/>
      <c r="H14" s="183"/>
      <c r="I14"/>
      <c r="J14"/>
    </row>
    <row r="15" spans="1:11" ht="14.5" x14ac:dyDescent="0.35">
      <c r="A15" s="129" t="s">
        <v>220</v>
      </c>
      <c r="B15" s="71" t="s">
        <v>77</v>
      </c>
      <c r="C15" s="107" t="s">
        <v>219</v>
      </c>
      <c r="D15" s="72" t="s">
        <v>6</v>
      </c>
      <c r="E15" s="73">
        <v>4.21</v>
      </c>
      <c r="F15" s="132" t="s">
        <v>336</v>
      </c>
      <c r="G15" s="65">
        <f t="shared" ref="G15:G24" si="2">(F15*0.2469)+F15</f>
        <v>604.97094200000004</v>
      </c>
      <c r="H15" s="66">
        <f t="shared" ref="H15:H24" si="3">E15*G15</f>
        <v>2546.9276658200001</v>
      </c>
      <c r="I15"/>
      <c r="J15"/>
    </row>
    <row r="16" spans="1:11" ht="14.5" x14ac:dyDescent="0.35">
      <c r="A16" s="70">
        <v>96545</v>
      </c>
      <c r="B16" s="71" t="s">
        <v>78</v>
      </c>
      <c r="C16" s="107" t="s">
        <v>176</v>
      </c>
      <c r="D16" s="72" t="s">
        <v>95</v>
      </c>
      <c r="E16" s="73">
        <v>36.97</v>
      </c>
      <c r="F16" s="132" t="s">
        <v>337</v>
      </c>
      <c r="G16" s="65">
        <f t="shared" si="2"/>
        <v>20.748415999999999</v>
      </c>
      <c r="H16" s="66">
        <f t="shared" si="3"/>
        <v>767.06893951999996</v>
      </c>
      <c r="I16"/>
      <c r="J16"/>
    </row>
    <row r="17" spans="1:12" ht="22" x14ac:dyDescent="0.35">
      <c r="A17" s="75">
        <v>96558</v>
      </c>
      <c r="B17" s="71" t="s">
        <v>94</v>
      </c>
      <c r="C17" s="107" t="s">
        <v>177</v>
      </c>
      <c r="D17" s="76" t="s">
        <v>9</v>
      </c>
      <c r="E17" s="77">
        <v>1.26</v>
      </c>
      <c r="F17" s="132" t="s">
        <v>338</v>
      </c>
      <c r="G17" s="65">
        <f t="shared" si="2"/>
        <v>651.48031200000003</v>
      </c>
      <c r="H17" s="66">
        <f t="shared" si="3"/>
        <v>820.86519312000007</v>
      </c>
      <c r="I17"/>
      <c r="J17"/>
    </row>
    <row r="18" spans="1:12" ht="14.5" x14ac:dyDescent="0.35">
      <c r="A18" s="51"/>
      <c r="B18" s="24" t="s">
        <v>60</v>
      </c>
      <c r="C18" s="181" t="s">
        <v>123</v>
      </c>
      <c r="D18" s="181"/>
      <c r="E18" s="181"/>
      <c r="F18" s="36"/>
      <c r="G18" s="16"/>
      <c r="H18" s="47"/>
      <c r="I18"/>
      <c r="J18"/>
    </row>
    <row r="19" spans="1:12" ht="14.5" x14ac:dyDescent="0.35">
      <c r="A19" s="78">
        <v>96546</v>
      </c>
      <c r="B19" s="101" t="s">
        <v>87</v>
      </c>
      <c r="C19" s="107" t="s">
        <v>178</v>
      </c>
      <c r="D19" s="72" t="s">
        <v>95</v>
      </c>
      <c r="E19" s="79">
        <v>274.93</v>
      </c>
      <c r="F19" s="151" t="s">
        <v>339</v>
      </c>
      <c r="G19" s="65">
        <f t="shared" si="2"/>
        <v>18.740907</v>
      </c>
      <c r="H19" s="66">
        <f t="shared" si="3"/>
        <v>5152.4375615099998</v>
      </c>
      <c r="I19"/>
      <c r="J19"/>
    </row>
    <row r="20" spans="1:12" ht="21" x14ac:dyDescent="0.35">
      <c r="A20" s="78">
        <v>96547</v>
      </c>
      <c r="B20" s="101" t="s">
        <v>101</v>
      </c>
      <c r="C20" s="108" t="s">
        <v>202</v>
      </c>
      <c r="D20" s="72" t="s">
        <v>95</v>
      </c>
      <c r="E20" s="79">
        <v>46.22</v>
      </c>
      <c r="F20" s="151" t="s">
        <v>340</v>
      </c>
      <c r="G20" s="65">
        <f t="shared" si="2"/>
        <v>15.922912999999999</v>
      </c>
      <c r="H20" s="66">
        <f t="shared" si="3"/>
        <v>735.95703886000001</v>
      </c>
      <c r="I20"/>
      <c r="J20"/>
    </row>
    <row r="21" spans="1:12" ht="14.5" x14ac:dyDescent="0.35">
      <c r="A21" s="75">
        <v>96543</v>
      </c>
      <c r="B21" s="80" t="s">
        <v>102</v>
      </c>
      <c r="C21" s="107" t="s">
        <v>182</v>
      </c>
      <c r="D21" s="76" t="s">
        <v>95</v>
      </c>
      <c r="E21" s="77">
        <v>70.22</v>
      </c>
      <c r="F21" s="74">
        <v>17.21</v>
      </c>
      <c r="G21" s="65">
        <f t="shared" si="2"/>
        <v>21.459149</v>
      </c>
      <c r="H21" s="66">
        <f t="shared" si="3"/>
        <v>1506.8614427800001</v>
      </c>
      <c r="I21"/>
      <c r="J21"/>
      <c r="L21" s="41"/>
    </row>
    <row r="22" spans="1:12" ht="22" x14ac:dyDescent="0.35">
      <c r="A22" s="81">
        <v>96555</v>
      </c>
      <c r="B22" s="80" t="s">
        <v>264</v>
      </c>
      <c r="C22" s="107" t="s">
        <v>181</v>
      </c>
      <c r="D22" s="76" t="s">
        <v>9</v>
      </c>
      <c r="E22" s="77">
        <v>4.28</v>
      </c>
      <c r="F22" s="151" t="s">
        <v>341</v>
      </c>
      <c r="G22" s="65">
        <f t="shared" si="2"/>
        <v>691.70530600000006</v>
      </c>
      <c r="H22" s="66">
        <f t="shared" si="3"/>
        <v>2960.4987096800005</v>
      </c>
      <c r="I22"/>
      <c r="J22"/>
    </row>
    <row r="23" spans="1:12" ht="15" customHeight="1" x14ac:dyDescent="0.35">
      <c r="A23" s="52"/>
      <c r="B23" s="40" t="s">
        <v>119</v>
      </c>
      <c r="C23" s="39" t="s">
        <v>118</v>
      </c>
      <c r="D23" s="31"/>
      <c r="E23" s="37"/>
      <c r="F23" s="36"/>
      <c r="G23" s="16"/>
      <c r="H23" s="47"/>
      <c r="I23"/>
      <c r="J23"/>
    </row>
    <row r="24" spans="1:12" ht="15" customHeight="1" x14ac:dyDescent="0.35">
      <c r="A24" s="129" t="s">
        <v>216</v>
      </c>
      <c r="B24" s="80" t="s">
        <v>120</v>
      </c>
      <c r="C24" s="107" t="s">
        <v>203</v>
      </c>
      <c r="D24" s="76" t="s">
        <v>6</v>
      </c>
      <c r="E24" s="77">
        <v>58.8</v>
      </c>
      <c r="F24" s="151" t="s">
        <v>342</v>
      </c>
      <c r="G24" s="65">
        <f t="shared" si="2"/>
        <v>134.22878500000002</v>
      </c>
      <c r="H24" s="66">
        <f t="shared" si="3"/>
        <v>7892.6525580000007</v>
      </c>
      <c r="I24"/>
      <c r="J24"/>
    </row>
    <row r="25" spans="1:12" x14ac:dyDescent="0.35">
      <c r="A25" s="53"/>
      <c r="B25" s="120" t="s">
        <v>125</v>
      </c>
      <c r="C25" s="167" t="s">
        <v>124</v>
      </c>
      <c r="D25" s="167"/>
      <c r="E25" s="167"/>
      <c r="F25" s="167"/>
      <c r="G25" s="167"/>
      <c r="H25" s="168"/>
    </row>
    <row r="26" spans="1:12" ht="21" x14ac:dyDescent="0.25">
      <c r="A26" s="138" t="s">
        <v>226</v>
      </c>
      <c r="B26" s="71" t="s">
        <v>126</v>
      </c>
      <c r="C26" s="108" t="s">
        <v>225</v>
      </c>
      <c r="D26" s="71" t="s">
        <v>95</v>
      </c>
      <c r="E26" s="73">
        <v>72.31</v>
      </c>
      <c r="F26" s="132" t="s">
        <v>343</v>
      </c>
      <c r="G26" s="65">
        <f t="shared" ref="G26:G29" si="4">(F26*0.2469)+F26</f>
        <v>18.666093</v>
      </c>
      <c r="H26" s="66">
        <f t="shared" ref="H26:H29" si="5">E26*G26</f>
        <v>1349.74518483</v>
      </c>
    </row>
    <row r="27" spans="1:12" ht="21" x14ac:dyDescent="0.25">
      <c r="A27" s="129" t="s">
        <v>224</v>
      </c>
      <c r="B27" s="71" t="s">
        <v>127</v>
      </c>
      <c r="C27" s="108" t="s">
        <v>223</v>
      </c>
      <c r="D27" s="71" t="s">
        <v>95</v>
      </c>
      <c r="E27" s="73">
        <v>39.479999999999997</v>
      </c>
      <c r="F27" s="132" t="s">
        <v>344</v>
      </c>
      <c r="G27" s="65">
        <f t="shared" si="4"/>
        <v>15.785754000000001</v>
      </c>
      <c r="H27" s="66">
        <f t="shared" si="5"/>
        <v>623.22156791999998</v>
      </c>
    </row>
    <row r="28" spans="1:12" ht="21" x14ac:dyDescent="0.25">
      <c r="A28" s="129" t="s">
        <v>222</v>
      </c>
      <c r="B28" s="27" t="s">
        <v>128</v>
      </c>
      <c r="C28" s="108" t="s">
        <v>221</v>
      </c>
      <c r="D28" s="27" t="s">
        <v>95</v>
      </c>
      <c r="E28" s="68">
        <v>30.58</v>
      </c>
      <c r="F28" s="132" t="s">
        <v>345</v>
      </c>
      <c r="G28" s="65">
        <f t="shared" si="4"/>
        <v>22.755925000000001</v>
      </c>
      <c r="H28" s="66">
        <f t="shared" si="5"/>
        <v>695.87618650000002</v>
      </c>
    </row>
    <row r="29" spans="1:12" ht="21" x14ac:dyDescent="0.25">
      <c r="A29" s="75">
        <v>92718</v>
      </c>
      <c r="B29" s="27" t="s">
        <v>265</v>
      </c>
      <c r="C29" s="108" t="s">
        <v>180</v>
      </c>
      <c r="D29" s="80" t="s">
        <v>9</v>
      </c>
      <c r="E29" s="77">
        <v>1.3</v>
      </c>
      <c r="F29" s="132" t="s">
        <v>346</v>
      </c>
      <c r="G29" s="65">
        <f t="shared" si="4"/>
        <v>741.19476699999996</v>
      </c>
      <c r="H29" s="66">
        <f t="shared" si="5"/>
        <v>963.55319709999992</v>
      </c>
    </row>
    <row r="30" spans="1:12" ht="15" customHeight="1" x14ac:dyDescent="0.35">
      <c r="A30" s="50"/>
      <c r="B30" s="125"/>
      <c r="C30" s="31"/>
      <c r="D30" s="23"/>
      <c r="E30" s="37"/>
      <c r="F30" s="36"/>
      <c r="G30" s="16"/>
      <c r="H30" s="47"/>
    </row>
    <row r="31" spans="1:12" x14ac:dyDescent="0.35">
      <c r="A31" s="127"/>
      <c r="B31" s="170" t="s">
        <v>10</v>
      </c>
      <c r="C31" s="170"/>
      <c r="D31" s="170"/>
      <c r="E31" s="170"/>
      <c r="F31" s="125"/>
      <c r="G31" s="125"/>
      <c r="H31" s="48">
        <f>SUM(H15:H29)</f>
        <v>26015.665245640004</v>
      </c>
    </row>
    <row r="32" spans="1:12" x14ac:dyDescent="0.3">
      <c r="A32" s="45"/>
      <c r="B32" s="130">
        <v>3</v>
      </c>
      <c r="C32" s="171" t="s">
        <v>85</v>
      </c>
      <c r="D32" s="171"/>
      <c r="E32" s="171"/>
      <c r="F32" s="171"/>
      <c r="G32" s="171"/>
      <c r="H32" s="172"/>
    </row>
    <row r="33" spans="1:8" x14ac:dyDescent="0.35">
      <c r="A33" s="53"/>
      <c r="B33" s="120" t="s">
        <v>61</v>
      </c>
      <c r="C33" s="167" t="s">
        <v>13</v>
      </c>
      <c r="D33" s="167"/>
      <c r="E33" s="167"/>
      <c r="F33" s="16"/>
      <c r="G33" s="16"/>
      <c r="H33" s="54"/>
    </row>
    <row r="34" spans="1:8" ht="21" x14ac:dyDescent="0.25">
      <c r="A34" s="128" t="s">
        <v>321</v>
      </c>
      <c r="B34" s="27" t="s">
        <v>252</v>
      </c>
      <c r="C34" s="107" t="s">
        <v>320</v>
      </c>
      <c r="D34" s="27" t="s">
        <v>12</v>
      </c>
      <c r="E34" s="117">
        <v>90</v>
      </c>
      <c r="F34" s="151" t="s">
        <v>347</v>
      </c>
      <c r="G34" s="65">
        <f t="shared" ref="G34:G43" si="6">(F34*0.2469)+F34</f>
        <v>11.060002999999998</v>
      </c>
      <c r="H34" s="66">
        <f t="shared" ref="H34:H43" si="7">E34*G34</f>
        <v>995.40026999999986</v>
      </c>
    </row>
    <row r="35" spans="1:8" ht="21" x14ac:dyDescent="0.25">
      <c r="A35" s="63">
        <v>91926</v>
      </c>
      <c r="B35" s="27" t="s">
        <v>44</v>
      </c>
      <c r="C35" s="114" t="s">
        <v>169</v>
      </c>
      <c r="D35" s="82" t="s">
        <v>12</v>
      </c>
      <c r="E35" s="83">
        <v>100</v>
      </c>
      <c r="F35" s="132" t="s">
        <v>349</v>
      </c>
      <c r="G35" s="65">
        <f t="shared" si="6"/>
        <v>4.7382200000000001</v>
      </c>
      <c r="H35" s="66">
        <f t="shared" si="7"/>
        <v>473.822</v>
      </c>
    </row>
    <row r="36" spans="1:8" ht="21" x14ac:dyDescent="0.25">
      <c r="A36" s="63">
        <v>91924</v>
      </c>
      <c r="B36" s="27" t="s">
        <v>129</v>
      </c>
      <c r="C36" s="114" t="s">
        <v>168</v>
      </c>
      <c r="D36" s="82" t="s">
        <v>12</v>
      </c>
      <c r="E36" s="83">
        <v>60</v>
      </c>
      <c r="F36" s="132" t="s">
        <v>348</v>
      </c>
      <c r="G36" s="65">
        <f t="shared" si="6"/>
        <v>3.2045329999999996</v>
      </c>
      <c r="H36" s="66">
        <f t="shared" si="7"/>
        <v>192.27197999999999</v>
      </c>
    </row>
    <row r="37" spans="1:8" ht="21" x14ac:dyDescent="0.25">
      <c r="A37" s="63">
        <v>91930</v>
      </c>
      <c r="B37" s="27" t="s">
        <v>322</v>
      </c>
      <c r="C37" s="114" t="s">
        <v>204</v>
      </c>
      <c r="D37" s="82" t="s">
        <v>12</v>
      </c>
      <c r="E37" s="73">
        <v>94</v>
      </c>
      <c r="F37" s="132" t="s">
        <v>350</v>
      </c>
      <c r="G37" s="65">
        <f t="shared" si="6"/>
        <v>10.810623</v>
      </c>
      <c r="H37" s="66">
        <f t="shared" si="7"/>
        <v>1016.1985619999999</v>
      </c>
    </row>
    <row r="38" spans="1:8" x14ac:dyDescent="0.35">
      <c r="A38" s="53"/>
      <c r="B38" s="120" t="s">
        <v>130</v>
      </c>
      <c r="C38" s="169" t="s">
        <v>14</v>
      </c>
      <c r="D38" s="169"/>
      <c r="E38" s="169"/>
      <c r="F38" s="33"/>
      <c r="G38" s="16"/>
      <c r="H38" s="47"/>
    </row>
    <row r="39" spans="1:8" ht="21" x14ac:dyDescent="0.25">
      <c r="A39" s="63">
        <v>91956</v>
      </c>
      <c r="B39" s="27" t="s">
        <v>131</v>
      </c>
      <c r="C39" s="107" t="s">
        <v>205</v>
      </c>
      <c r="D39" s="85" t="s">
        <v>7</v>
      </c>
      <c r="E39" s="68">
        <v>4</v>
      </c>
      <c r="F39" s="151" t="s">
        <v>351</v>
      </c>
      <c r="G39" s="65">
        <f t="shared" si="6"/>
        <v>42.269909999999996</v>
      </c>
      <c r="H39" s="66">
        <f t="shared" si="7"/>
        <v>169.07963999999998</v>
      </c>
    </row>
    <row r="40" spans="1:8" x14ac:dyDescent="0.35">
      <c r="A40" s="53"/>
      <c r="B40" s="120" t="s">
        <v>132</v>
      </c>
      <c r="C40" s="169" t="s">
        <v>15</v>
      </c>
      <c r="D40" s="169"/>
      <c r="E40" s="169"/>
      <c r="F40" s="33"/>
      <c r="G40" s="16"/>
      <c r="H40" s="47"/>
    </row>
    <row r="41" spans="1:8" ht="21" x14ac:dyDescent="0.25">
      <c r="A41" s="63">
        <v>92002</v>
      </c>
      <c r="B41" s="27" t="s">
        <v>133</v>
      </c>
      <c r="C41" s="107" t="s">
        <v>206</v>
      </c>
      <c r="D41" s="85" t="s">
        <v>7</v>
      </c>
      <c r="E41" s="68">
        <v>15</v>
      </c>
      <c r="F41" s="151" t="s">
        <v>352</v>
      </c>
      <c r="G41" s="65">
        <f t="shared" si="6"/>
        <v>45.761230000000005</v>
      </c>
      <c r="H41" s="66">
        <f t="shared" si="7"/>
        <v>686.41845000000012</v>
      </c>
    </row>
    <row r="42" spans="1:8" x14ac:dyDescent="0.35">
      <c r="A42" s="53"/>
      <c r="B42" s="120" t="s">
        <v>134</v>
      </c>
      <c r="C42" s="169" t="s">
        <v>103</v>
      </c>
      <c r="D42" s="169"/>
      <c r="E42" s="169"/>
      <c r="F42" s="33"/>
      <c r="G42" s="16"/>
      <c r="H42" s="47"/>
    </row>
    <row r="43" spans="1:8" ht="21" x14ac:dyDescent="0.25">
      <c r="A43" s="128" t="s">
        <v>227</v>
      </c>
      <c r="B43" s="27" t="s">
        <v>135</v>
      </c>
      <c r="C43" s="107" t="s">
        <v>172</v>
      </c>
      <c r="D43" s="85" t="s">
        <v>7</v>
      </c>
      <c r="E43" s="68">
        <v>2</v>
      </c>
      <c r="F43" s="151" t="s">
        <v>353</v>
      </c>
      <c r="G43" s="65">
        <f t="shared" si="6"/>
        <v>54.327432999999999</v>
      </c>
      <c r="H43" s="66">
        <f t="shared" si="7"/>
        <v>108.654866</v>
      </c>
    </row>
    <row r="44" spans="1:8" x14ac:dyDescent="0.35">
      <c r="A44" s="53"/>
      <c r="B44" s="120" t="s">
        <v>136</v>
      </c>
      <c r="C44" s="169" t="s">
        <v>16</v>
      </c>
      <c r="D44" s="169"/>
      <c r="E44" s="169"/>
      <c r="F44" s="33"/>
      <c r="G44" s="16"/>
      <c r="H44" s="47"/>
    </row>
    <row r="45" spans="1:8" x14ac:dyDescent="0.25">
      <c r="A45" s="63">
        <v>39385</v>
      </c>
      <c r="B45" s="27" t="s">
        <v>137</v>
      </c>
      <c r="C45" s="107" t="s">
        <v>173</v>
      </c>
      <c r="D45" s="85" t="s">
        <v>7</v>
      </c>
      <c r="E45" s="68">
        <v>12</v>
      </c>
      <c r="F45" s="151" t="s">
        <v>354</v>
      </c>
      <c r="G45" s="65">
        <f t="shared" ref="G45" si="8">(F45*0.2469)+F45</f>
        <v>25.499105</v>
      </c>
      <c r="H45" s="66">
        <f t="shared" ref="H45" si="9">E45*G45</f>
        <v>305.98926</v>
      </c>
    </row>
    <row r="46" spans="1:8" x14ac:dyDescent="0.35">
      <c r="A46" s="49"/>
      <c r="B46" s="124" t="s">
        <v>138</v>
      </c>
      <c r="C46" s="123" t="s">
        <v>107</v>
      </c>
      <c r="D46" s="123"/>
      <c r="E46" s="123"/>
      <c r="F46" s="36"/>
      <c r="G46" s="16"/>
      <c r="H46" s="47"/>
    </row>
    <row r="47" spans="1:8" ht="21" x14ac:dyDescent="0.25">
      <c r="A47" s="63">
        <v>91868</v>
      </c>
      <c r="B47" s="27" t="s">
        <v>139</v>
      </c>
      <c r="C47" s="114" t="s">
        <v>207</v>
      </c>
      <c r="D47" s="85" t="s">
        <v>12</v>
      </c>
      <c r="E47" s="68">
        <v>90</v>
      </c>
      <c r="F47" s="132" t="s">
        <v>355</v>
      </c>
      <c r="G47" s="65">
        <f t="shared" ref="G47:G52" si="10">(F47*0.2469)+F47</f>
        <v>14.937862000000001</v>
      </c>
      <c r="H47" s="66">
        <f t="shared" ref="H47:H52" si="11">E47*G47</f>
        <v>1344.4075800000001</v>
      </c>
    </row>
    <row r="48" spans="1:8" ht="21" x14ac:dyDescent="0.25">
      <c r="A48" s="70">
        <v>91881</v>
      </c>
      <c r="B48" s="71" t="s">
        <v>140</v>
      </c>
      <c r="C48" s="114" t="s">
        <v>208</v>
      </c>
      <c r="D48" s="72" t="s">
        <v>7</v>
      </c>
      <c r="E48" s="68">
        <v>15</v>
      </c>
      <c r="F48" s="132" t="s">
        <v>356</v>
      </c>
      <c r="G48" s="65">
        <f t="shared" si="10"/>
        <v>13.154795</v>
      </c>
      <c r="H48" s="66">
        <f t="shared" si="11"/>
        <v>197.32192499999999</v>
      </c>
    </row>
    <row r="49" spans="1:8" x14ac:dyDescent="0.25">
      <c r="A49" s="70">
        <v>39211</v>
      </c>
      <c r="B49" s="71" t="s">
        <v>141</v>
      </c>
      <c r="C49" s="114" t="s">
        <v>209</v>
      </c>
      <c r="D49" s="72" t="s">
        <v>108</v>
      </c>
      <c r="E49" s="68">
        <v>15</v>
      </c>
      <c r="F49" s="132" t="s">
        <v>357</v>
      </c>
      <c r="G49" s="65">
        <f t="shared" si="10"/>
        <v>1.9077570000000001</v>
      </c>
      <c r="H49" s="66">
        <f t="shared" si="11"/>
        <v>28.616355000000002</v>
      </c>
    </row>
    <row r="50" spans="1:8" x14ac:dyDescent="0.25">
      <c r="A50" s="70">
        <v>11902</v>
      </c>
      <c r="B50" s="71" t="s">
        <v>142</v>
      </c>
      <c r="C50" s="114" t="s">
        <v>210</v>
      </c>
      <c r="D50" s="72" t="s">
        <v>12</v>
      </c>
      <c r="E50" s="68">
        <v>45</v>
      </c>
      <c r="F50" s="132" t="s">
        <v>358</v>
      </c>
      <c r="G50" s="65">
        <f t="shared" si="10"/>
        <v>1.8454120000000001</v>
      </c>
      <c r="H50" s="66">
        <f t="shared" si="11"/>
        <v>83.043540000000007</v>
      </c>
    </row>
    <row r="51" spans="1:8" x14ac:dyDescent="0.25">
      <c r="A51" s="70">
        <v>39599</v>
      </c>
      <c r="B51" s="71" t="s">
        <v>143</v>
      </c>
      <c r="C51" s="114" t="s">
        <v>211</v>
      </c>
      <c r="D51" s="72" t="s">
        <v>12</v>
      </c>
      <c r="E51" s="68">
        <v>62</v>
      </c>
      <c r="F51" s="132" t="s">
        <v>359</v>
      </c>
      <c r="G51" s="65">
        <f t="shared" si="10"/>
        <v>2.61849</v>
      </c>
      <c r="H51" s="66">
        <f t="shared" si="11"/>
        <v>162.34638000000001</v>
      </c>
    </row>
    <row r="52" spans="1:8" x14ac:dyDescent="0.25">
      <c r="A52" s="129" t="s">
        <v>229</v>
      </c>
      <c r="B52" s="71" t="s">
        <v>266</v>
      </c>
      <c r="C52" s="114" t="s">
        <v>228</v>
      </c>
      <c r="D52" s="72" t="s">
        <v>7</v>
      </c>
      <c r="E52" s="68">
        <v>8</v>
      </c>
      <c r="F52" s="132" t="s">
        <v>360</v>
      </c>
      <c r="G52" s="65">
        <f t="shared" si="10"/>
        <v>56.995799000000005</v>
      </c>
      <c r="H52" s="66">
        <f t="shared" si="11"/>
        <v>455.96639200000004</v>
      </c>
    </row>
    <row r="53" spans="1:8" x14ac:dyDescent="0.25">
      <c r="A53" s="129" t="s">
        <v>231</v>
      </c>
      <c r="B53" s="71" t="s">
        <v>144</v>
      </c>
      <c r="C53" s="114" t="s">
        <v>230</v>
      </c>
      <c r="D53" s="72" t="s">
        <v>7</v>
      </c>
      <c r="E53" s="68">
        <v>3</v>
      </c>
      <c r="F53" s="132" t="s">
        <v>361</v>
      </c>
      <c r="G53" s="65">
        <f>(F53*0.2469)+F53</f>
        <v>36.297258999999997</v>
      </c>
      <c r="H53" s="66">
        <f>E53*G53</f>
        <v>108.89177699999999</v>
      </c>
    </row>
    <row r="54" spans="1:8" ht="12" customHeight="1" x14ac:dyDescent="0.35">
      <c r="A54" s="46"/>
      <c r="B54" s="120" t="s">
        <v>145</v>
      </c>
      <c r="C54" s="35" t="s">
        <v>110</v>
      </c>
      <c r="D54" s="30"/>
      <c r="E54" s="29"/>
      <c r="F54" s="33"/>
      <c r="G54" s="16"/>
      <c r="H54" s="47"/>
    </row>
    <row r="55" spans="1:8" ht="12" customHeight="1" x14ac:dyDescent="0.25">
      <c r="A55" s="155" t="s">
        <v>411</v>
      </c>
      <c r="B55" s="27" t="s">
        <v>146</v>
      </c>
      <c r="C55" s="154" t="s">
        <v>412</v>
      </c>
      <c r="D55" s="85" t="s">
        <v>12</v>
      </c>
      <c r="E55" s="68">
        <v>10</v>
      </c>
      <c r="F55" s="69">
        <v>25.6</v>
      </c>
      <c r="G55" s="65">
        <f t="shared" ref="G55:G58" si="12">(F55*0.2469)+F55</f>
        <v>31.920640000000002</v>
      </c>
      <c r="H55" s="66">
        <f t="shared" ref="H55:H58" si="13">E55*G55</f>
        <v>319.20640000000003</v>
      </c>
    </row>
    <row r="56" spans="1:8" x14ac:dyDescent="0.35">
      <c r="A56" s="70" t="s">
        <v>111</v>
      </c>
      <c r="B56" s="27" t="s">
        <v>147</v>
      </c>
      <c r="C56" s="112" t="s">
        <v>328</v>
      </c>
      <c r="D56" s="85" t="s">
        <v>7</v>
      </c>
      <c r="E56" s="68">
        <v>2</v>
      </c>
      <c r="F56" s="69">
        <v>31.63</v>
      </c>
      <c r="G56" s="65">
        <f t="shared" si="12"/>
        <v>39.439447000000001</v>
      </c>
      <c r="H56" s="66">
        <f t="shared" si="13"/>
        <v>78.878894000000003</v>
      </c>
    </row>
    <row r="57" spans="1:8" x14ac:dyDescent="0.35">
      <c r="A57" s="70" t="s">
        <v>109</v>
      </c>
      <c r="B57" s="27" t="s">
        <v>148</v>
      </c>
      <c r="C57" s="112" t="s">
        <v>329</v>
      </c>
      <c r="D57" s="85" t="s">
        <v>7</v>
      </c>
      <c r="E57" s="68">
        <v>2</v>
      </c>
      <c r="F57" s="69">
        <v>73</v>
      </c>
      <c r="G57" s="65">
        <f t="shared" si="12"/>
        <v>91.023700000000005</v>
      </c>
      <c r="H57" s="66">
        <f t="shared" si="13"/>
        <v>182.04740000000001</v>
      </c>
    </row>
    <row r="58" spans="1:8" ht="15.75" customHeight="1" x14ac:dyDescent="0.35">
      <c r="A58" s="70" t="s">
        <v>109</v>
      </c>
      <c r="B58" s="27" t="s">
        <v>149</v>
      </c>
      <c r="C58" s="113" t="s">
        <v>330</v>
      </c>
      <c r="D58" s="98" t="s">
        <v>7</v>
      </c>
      <c r="E58" s="99">
        <v>1</v>
      </c>
      <c r="F58" s="65">
        <v>255.49</v>
      </c>
      <c r="G58" s="65">
        <f t="shared" si="12"/>
        <v>318.57048100000003</v>
      </c>
      <c r="H58" s="66">
        <f t="shared" si="13"/>
        <v>318.57048100000003</v>
      </c>
    </row>
    <row r="59" spans="1:8" x14ac:dyDescent="0.35">
      <c r="A59" s="127"/>
      <c r="B59" s="170" t="s">
        <v>11</v>
      </c>
      <c r="C59" s="170"/>
      <c r="D59" s="170"/>
      <c r="E59" s="170"/>
      <c r="F59" s="125"/>
      <c r="G59" s="125"/>
      <c r="H59" s="48">
        <f>SUM(H34:H58)</f>
        <v>7227.1321520000001</v>
      </c>
    </row>
    <row r="60" spans="1:8" x14ac:dyDescent="0.35">
      <c r="A60" s="45"/>
      <c r="B60" s="38">
        <v>4</v>
      </c>
      <c r="C60" s="171" t="s">
        <v>90</v>
      </c>
      <c r="D60" s="171"/>
      <c r="E60" s="171"/>
      <c r="F60" s="171"/>
      <c r="G60" s="171"/>
      <c r="H60" s="172"/>
    </row>
    <row r="61" spans="1:8" x14ac:dyDescent="0.35">
      <c r="A61" s="53"/>
      <c r="B61" s="120" t="s">
        <v>97</v>
      </c>
      <c r="C61" s="167" t="s">
        <v>18</v>
      </c>
      <c r="D61" s="167"/>
      <c r="E61" s="167"/>
      <c r="F61" s="167"/>
      <c r="G61" s="167"/>
      <c r="H61" s="168"/>
    </row>
    <row r="62" spans="1:8" ht="31.5" x14ac:dyDescent="0.25">
      <c r="A62" s="104">
        <v>87491</v>
      </c>
      <c r="B62" s="27" t="s">
        <v>150</v>
      </c>
      <c r="C62" s="107" t="s">
        <v>183</v>
      </c>
      <c r="D62" s="85" t="s">
        <v>6</v>
      </c>
      <c r="E62" s="68">
        <v>100.06</v>
      </c>
      <c r="F62" s="132" t="s">
        <v>363</v>
      </c>
      <c r="G62" s="65">
        <f t="shared" ref="G62:G70" si="14">(F62*0.2469)+F62</f>
        <v>84.203157000000004</v>
      </c>
      <c r="H62" s="66">
        <f t="shared" ref="H62" si="15">E62*G62</f>
        <v>8425.3678894200002</v>
      </c>
    </row>
    <row r="63" spans="1:8" x14ac:dyDescent="0.25">
      <c r="A63" s="63">
        <v>93188</v>
      </c>
      <c r="B63" s="27" t="s">
        <v>98</v>
      </c>
      <c r="C63" s="107" t="s">
        <v>184</v>
      </c>
      <c r="D63" s="85" t="s">
        <v>12</v>
      </c>
      <c r="E63" s="68">
        <v>3</v>
      </c>
      <c r="F63" s="132" t="s">
        <v>364</v>
      </c>
      <c r="G63" s="65">
        <f t="shared" si="14"/>
        <v>72.931181000000009</v>
      </c>
      <c r="H63" s="66">
        <f>E63*F63</f>
        <v>175.47</v>
      </c>
    </row>
    <row r="64" spans="1:8" x14ac:dyDescent="0.25">
      <c r="A64" s="63">
        <v>93187</v>
      </c>
      <c r="B64" s="27" t="s">
        <v>99</v>
      </c>
      <c r="C64" s="107" t="s">
        <v>185</v>
      </c>
      <c r="D64" s="85" t="s">
        <v>12</v>
      </c>
      <c r="E64" s="73">
        <v>10.4</v>
      </c>
      <c r="F64" s="132" t="s">
        <v>365</v>
      </c>
      <c r="G64" s="65">
        <f t="shared" si="14"/>
        <v>92.495042000000012</v>
      </c>
      <c r="H64" s="66">
        <f>E64*F64</f>
        <v>771.47200000000009</v>
      </c>
    </row>
    <row r="65" spans="1:11" x14ac:dyDescent="0.35">
      <c r="A65" s="46"/>
      <c r="B65" s="120" t="s">
        <v>80</v>
      </c>
      <c r="C65" s="35" t="s">
        <v>105</v>
      </c>
      <c r="D65" s="30"/>
      <c r="E65" s="32"/>
      <c r="F65" s="34"/>
      <c r="G65" s="16">
        <f t="shared" si="14"/>
        <v>0</v>
      </c>
      <c r="H65" s="47">
        <f t="shared" ref="H65" si="16">E65*F65</f>
        <v>0</v>
      </c>
    </row>
    <row r="66" spans="1:11" ht="21" x14ac:dyDescent="0.25">
      <c r="A66" s="129">
        <v>3742</v>
      </c>
      <c r="B66" s="27" t="s">
        <v>81</v>
      </c>
      <c r="C66" s="107" t="s">
        <v>232</v>
      </c>
      <c r="D66" s="85" t="s">
        <v>6</v>
      </c>
      <c r="E66" s="73">
        <v>77</v>
      </c>
      <c r="F66" s="132" t="s">
        <v>366</v>
      </c>
      <c r="G66" s="65">
        <f>(F66*0.2469)+F66</f>
        <v>104.527627</v>
      </c>
      <c r="H66" s="66">
        <f>E66*F66</f>
        <v>6454.91</v>
      </c>
    </row>
    <row r="67" spans="1:11" ht="31.5" x14ac:dyDescent="0.35">
      <c r="A67" s="157" t="s">
        <v>406</v>
      </c>
      <c r="B67" s="27" t="s">
        <v>234</v>
      </c>
      <c r="C67" s="156" t="s">
        <v>405</v>
      </c>
      <c r="D67" s="85" t="s">
        <v>9</v>
      </c>
      <c r="E67" s="73">
        <v>3.85</v>
      </c>
      <c r="F67" s="103" t="s">
        <v>407</v>
      </c>
      <c r="G67" s="65">
        <f t="shared" ref="G67:G68" si="17">(F67*0.2469)+F67</f>
        <v>597.29003799999998</v>
      </c>
      <c r="H67" s="66">
        <f t="shared" ref="H67:H68" si="18">E67*F67</f>
        <v>1844.2269999999999</v>
      </c>
    </row>
    <row r="68" spans="1:11" s="100" customFormat="1" ht="21" x14ac:dyDescent="0.25">
      <c r="A68" s="129">
        <v>10917</v>
      </c>
      <c r="B68" s="27" t="s">
        <v>235</v>
      </c>
      <c r="C68" s="107" t="s">
        <v>233</v>
      </c>
      <c r="D68" s="85" t="s">
        <v>6</v>
      </c>
      <c r="E68" s="73">
        <v>77</v>
      </c>
      <c r="F68" s="132" t="s">
        <v>367</v>
      </c>
      <c r="G68" s="65">
        <f t="shared" si="17"/>
        <v>17.593758999999999</v>
      </c>
      <c r="H68" s="66">
        <f t="shared" si="18"/>
        <v>1086.47</v>
      </c>
    </row>
    <row r="69" spans="1:11" x14ac:dyDescent="0.35">
      <c r="A69" s="53"/>
      <c r="B69" s="120" t="s">
        <v>82</v>
      </c>
      <c r="C69" s="169" t="s">
        <v>20</v>
      </c>
      <c r="D69" s="169"/>
      <c r="E69" s="169"/>
      <c r="F69" s="33"/>
      <c r="G69" s="16"/>
      <c r="H69" s="47"/>
    </row>
    <row r="70" spans="1:11" x14ac:dyDescent="0.25">
      <c r="A70" s="129" t="s">
        <v>237</v>
      </c>
      <c r="B70" s="27" t="s">
        <v>83</v>
      </c>
      <c r="C70" s="107" t="s">
        <v>236</v>
      </c>
      <c r="D70" s="87" t="s">
        <v>6</v>
      </c>
      <c r="E70" s="68">
        <v>35.659999999999997</v>
      </c>
      <c r="F70" s="151" t="s">
        <v>368</v>
      </c>
      <c r="G70" s="65">
        <f t="shared" si="14"/>
        <v>50.511918999999999</v>
      </c>
      <c r="H70" s="66">
        <f>E70*F70</f>
        <v>1444.5865999999999</v>
      </c>
    </row>
    <row r="71" spans="1:11" x14ac:dyDescent="0.35">
      <c r="A71" s="127"/>
      <c r="B71" s="170" t="s">
        <v>116</v>
      </c>
      <c r="C71" s="170"/>
      <c r="D71" s="170"/>
      <c r="E71" s="170"/>
      <c r="F71" s="125"/>
      <c r="G71" s="16"/>
      <c r="H71" s="48">
        <f>SUM(H62:H70)</f>
        <v>20202.50348942</v>
      </c>
    </row>
    <row r="72" spans="1:11" x14ac:dyDescent="0.35">
      <c r="A72" s="45"/>
      <c r="B72" s="38">
        <v>5</v>
      </c>
      <c r="C72" s="171" t="s">
        <v>22</v>
      </c>
      <c r="D72" s="171"/>
      <c r="E72" s="171"/>
      <c r="F72" s="171"/>
      <c r="G72" s="171"/>
      <c r="H72" s="172"/>
    </row>
    <row r="73" spans="1:11" x14ac:dyDescent="0.35">
      <c r="A73" s="53"/>
      <c r="B73" s="120" t="s">
        <v>62</v>
      </c>
      <c r="C73" s="167" t="s">
        <v>23</v>
      </c>
      <c r="D73" s="167"/>
      <c r="E73" s="167"/>
      <c r="F73" s="167"/>
      <c r="G73" s="167"/>
      <c r="H73" s="168"/>
    </row>
    <row r="74" spans="1:11" ht="31.5" x14ac:dyDescent="0.25">
      <c r="A74" s="63">
        <v>91016</v>
      </c>
      <c r="B74" s="85" t="s">
        <v>63</v>
      </c>
      <c r="C74" s="107" t="s">
        <v>186</v>
      </c>
      <c r="D74" s="85" t="s">
        <v>7</v>
      </c>
      <c r="E74" s="68">
        <v>2</v>
      </c>
      <c r="F74" s="151" t="s">
        <v>369</v>
      </c>
      <c r="G74" s="65">
        <f t="shared" ref="G74:G76" si="19">(F74*0.2469)+F74</f>
        <v>1237.535781</v>
      </c>
      <c r="H74" s="66">
        <f t="shared" ref="H74" si="20">E74*G74</f>
        <v>2475.0715620000001</v>
      </c>
    </row>
    <row r="75" spans="1:11" x14ac:dyDescent="0.35">
      <c r="A75" s="53"/>
      <c r="B75" s="121" t="s">
        <v>113</v>
      </c>
      <c r="C75" s="169" t="s">
        <v>24</v>
      </c>
      <c r="D75" s="169"/>
      <c r="E75" s="169"/>
      <c r="F75" s="16"/>
      <c r="G75" s="16"/>
      <c r="H75" s="54"/>
    </row>
    <row r="76" spans="1:11" ht="21" x14ac:dyDescent="0.25">
      <c r="A76" s="153" t="s">
        <v>239</v>
      </c>
      <c r="B76" s="72" t="s">
        <v>114</v>
      </c>
      <c r="C76" s="107" t="s">
        <v>238</v>
      </c>
      <c r="D76" s="72" t="s">
        <v>6</v>
      </c>
      <c r="E76" s="73">
        <v>11.52</v>
      </c>
      <c r="F76" s="151" t="s">
        <v>398</v>
      </c>
      <c r="G76" s="65">
        <f t="shared" si="19"/>
        <v>910.847981</v>
      </c>
      <c r="H76" s="88">
        <f>E76*F76</f>
        <v>8415.2448000000004</v>
      </c>
    </row>
    <row r="77" spans="1:11" x14ac:dyDescent="0.35">
      <c r="A77" s="127"/>
      <c r="B77" s="174" t="s">
        <v>17</v>
      </c>
      <c r="C77" s="174"/>
      <c r="D77" s="174"/>
      <c r="E77" s="174"/>
      <c r="F77" s="125"/>
      <c r="G77" s="125"/>
      <c r="H77" s="48">
        <f>SUM(H74:H76)</f>
        <v>10890.316362000001</v>
      </c>
    </row>
    <row r="78" spans="1:11" x14ac:dyDescent="0.35">
      <c r="A78" s="45"/>
      <c r="B78" s="38">
        <v>6</v>
      </c>
      <c r="C78" s="171" t="s">
        <v>86</v>
      </c>
      <c r="D78" s="171"/>
      <c r="E78" s="171"/>
      <c r="F78" s="171"/>
      <c r="G78" s="171"/>
      <c r="H78" s="172"/>
    </row>
    <row r="79" spans="1:11" x14ac:dyDescent="0.35">
      <c r="A79" s="53"/>
      <c r="B79" s="120" t="s">
        <v>66</v>
      </c>
      <c r="C79" s="167" t="s">
        <v>27</v>
      </c>
      <c r="D79" s="167"/>
      <c r="E79" s="167"/>
      <c r="F79" s="167"/>
      <c r="G79" s="167"/>
      <c r="H79" s="168"/>
    </row>
    <row r="80" spans="1:11" ht="21" x14ac:dyDescent="0.35">
      <c r="A80" s="70">
        <v>94204</v>
      </c>
      <c r="B80" s="27" t="s">
        <v>100</v>
      </c>
      <c r="C80" s="108" t="s">
        <v>164</v>
      </c>
      <c r="D80" s="27" t="s">
        <v>6</v>
      </c>
      <c r="E80" s="68">
        <v>120.32</v>
      </c>
      <c r="F80" s="152" t="s">
        <v>399</v>
      </c>
      <c r="G80" s="65">
        <f t="shared" ref="G80:G82" si="21">(F80*0.2469)+F80</f>
        <v>63.529555000000002</v>
      </c>
      <c r="H80" s="66">
        <f t="shared" ref="H80" si="22">E80*G80</f>
        <v>7643.8760575999995</v>
      </c>
      <c r="I80"/>
      <c r="J80"/>
      <c r="K80"/>
    </row>
    <row r="81" spans="1:11" ht="21" x14ac:dyDescent="0.35">
      <c r="A81" s="63">
        <v>94221</v>
      </c>
      <c r="B81" s="27" t="s">
        <v>151</v>
      </c>
      <c r="C81" s="108" t="s">
        <v>187</v>
      </c>
      <c r="D81" s="27" t="s">
        <v>12</v>
      </c>
      <c r="E81" s="68">
        <v>28.8</v>
      </c>
      <c r="F81" s="132" t="s">
        <v>370</v>
      </c>
      <c r="G81" s="65">
        <f t="shared" si="21"/>
        <v>27.070199000000002</v>
      </c>
      <c r="H81" s="66">
        <f>E81*F81</f>
        <v>625.24800000000005</v>
      </c>
      <c r="I81"/>
      <c r="J81"/>
      <c r="K81"/>
    </row>
    <row r="82" spans="1:11" ht="21" x14ac:dyDescent="0.35">
      <c r="A82" s="63">
        <v>92567</v>
      </c>
      <c r="B82" s="27" t="s">
        <v>152</v>
      </c>
      <c r="C82" s="108" t="s">
        <v>188</v>
      </c>
      <c r="D82" s="27" t="s">
        <v>6</v>
      </c>
      <c r="E82" s="68">
        <v>120.32</v>
      </c>
      <c r="F82" s="132" t="s">
        <v>371</v>
      </c>
      <c r="G82" s="65">
        <f t="shared" si="21"/>
        <v>29.963007000000001</v>
      </c>
      <c r="H82" s="66">
        <f>E82*F82</f>
        <v>2891.2896000000001</v>
      </c>
      <c r="I82"/>
      <c r="J82"/>
      <c r="K82"/>
    </row>
    <row r="83" spans="1:11" ht="14.5" x14ac:dyDescent="0.35">
      <c r="A83" s="127"/>
      <c r="B83" s="170" t="s">
        <v>21</v>
      </c>
      <c r="C83" s="170"/>
      <c r="D83" s="170"/>
      <c r="E83" s="170"/>
      <c r="F83" s="150"/>
      <c r="G83" s="125"/>
      <c r="H83" s="48">
        <f>SUM(H80:H82)</f>
        <v>11160.4136576</v>
      </c>
      <c r="I83"/>
      <c r="J83"/>
      <c r="K83"/>
    </row>
    <row r="84" spans="1:11" ht="14.5" x14ac:dyDescent="0.35">
      <c r="A84" s="45"/>
      <c r="B84" s="38">
        <v>7</v>
      </c>
      <c r="C84" s="171" t="s">
        <v>31</v>
      </c>
      <c r="D84" s="171"/>
      <c r="E84" s="171"/>
      <c r="F84" s="171"/>
      <c r="G84" s="171"/>
      <c r="H84" s="172"/>
      <c r="I84"/>
      <c r="J84"/>
      <c r="K84"/>
    </row>
    <row r="85" spans="1:11" ht="14.5" x14ac:dyDescent="0.35">
      <c r="A85" s="53"/>
      <c r="B85" s="120" t="s">
        <v>67</v>
      </c>
      <c r="C85" s="167" t="s">
        <v>32</v>
      </c>
      <c r="D85" s="167"/>
      <c r="E85" s="167"/>
      <c r="F85" s="167"/>
      <c r="G85" s="167"/>
      <c r="H85" s="168"/>
      <c r="I85"/>
      <c r="J85"/>
      <c r="K85"/>
    </row>
    <row r="86" spans="1:11" ht="22" x14ac:dyDescent="0.35">
      <c r="A86" s="63">
        <v>87905</v>
      </c>
      <c r="B86" s="27" t="s">
        <v>19</v>
      </c>
      <c r="C86" s="107" t="s">
        <v>189</v>
      </c>
      <c r="D86" s="85" t="s">
        <v>6</v>
      </c>
      <c r="E86" s="68">
        <v>200.12</v>
      </c>
      <c r="F86" s="132" t="s">
        <v>372</v>
      </c>
      <c r="G86" s="65">
        <f t="shared" ref="G86:G89" si="23">(F86*0.2469)+F86</f>
        <v>8.6160790000000009</v>
      </c>
      <c r="H86" s="66">
        <f t="shared" ref="H86:H89" si="24">E86*G86</f>
        <v>1724.2497294800003</v>
      </c>
      <c r="I86"/>
      <c r="J86"/>
      <c r="K86"/>
    </row>
    <row r="87" spans="1:11" ht="22" x14ac:dyDescent="0.35">
      <c r="A87" s="63">
        <v>87775</v>
      </c>
      <c r="B87" s="27" t="s">
        <v>84</v>
      </c>
      <c r="C87" s="107" t="s">
        <v>190</v>
      </c>
      <c r="D87" s="85" t="s">
        <v>6</v>
      </c>
      <c r="E87" s="68">
        <v>200.12</v>
      </c>
      <c r="F87" s="132" t="s">
        <v>373</v>
      </c>
      <c r="G87" s="65">
        <f t="shared" si="23"/>
        <v>56.621728999999995</v>
      </c>
      <c r="H87" s="66">
        <f t="shared" si="24"/>
        <v>11331.140407479999</v>
      </c>
      <c r="I87"/>
      <c r="J87"/>
      <c r="K87"/>
    </row>
    <row r="88" spans="1:11" ht="14.5" x14ac:dyDescent="0.35">
      <c r="A88" s="53"/>
      <c r="B88" s="120" t="s">
        <v>153</v>
      </c>
      <c r="C88" s="169" t="s">
        <v>33</v>
      </c>
      <c r="D88" s="169"/>
      <c r="E88" s="169"/>
      <c r="F88" s="17"/>
      <c r="G88" s="16"/>
      <c r="H88" s="47"/>
      <c r="I88"/>
      <c r="J88"/>
      <c r="K88"/>
    </row>
    <row r="89" spans="1:11" ht="27.75" customHeight="1" x14ac:dyDescent="0.35">
      <c r="A89" s="67">
        <v>87242</v>
      </c>
      <c r="B89" s="27" t="s">
        <v>154</v>
      </c>
      <c r="C89" s="107" t="s">
        <v>212</v>
      </c>
      <c r="D89" s="86" t="s">
        <v>6</v>
      </c>
      <c r="E89" s="92">
        <v>34.200000000000003</v>
      </c>
      <c r="F89" s="103" t="s">
        <v>374</v>
      </c>
      <c r="G89" s="65">
        <f t="shared" si="23"/>
        <v>243.83129500000001</v>
      </c>
      <c r="H89" s="66">
        <f t="shared" si="24"/>
        <v>8339.0302890000003</v>
      </c>
      <c r="I89"/>
      <c r="J89"/>
      <c r="K89"/>
    </row>
    <row r="90" spans="1:11" ht="14.5" x14ac:dyDescent="0.35">
      <c r="A90" s="127"/>
      <c r="B90" s="170" t="s">
        <v>26</v>
      </c>
      <c r="C90" s="170"/>
      <c r="D90" s="170"/>
      <c r="E90" s="170"/>
      <c r="F90" s="150"/>
      <c r="G90" s="125"/>
      <c r="H90" s="48">
        <f>SUM(H86:H89)</f>
        <v>21394.420425960001</v>
      </c>
      <c r="I90"/>
      <c r="J90"/>
      <c r="K90"/>
    </row>
    <row r="91" spans="1:11" ht="14.5" x14ac:dyDescent="0.35">
      <c r="A91" s="45"/>
      <c r="B91" s="38">
        <v>8</v>
      </c>
      <c r="C91" s="171" t="s">
        <v>35</v>
      </c>
      <c r="D91" s="171"/>
      <c r="E91" s="171"/>
      <c r="F91" s="171"/>
      <c r="G91" s="171"/>
      <c r="H91" s="172"/>
      <c r="I91"/>
      <c r="J91"/>
      <c r="K91"/>
    </row>
    <row r="92" spans="1:11" ht="14.5" x14ac:dyDescent="0.35">
      <c r="A92" s="53"/>
      <c r="B92" s="120" t="s">
        <v>68</v>
      </c>
      <c r="C92" s="167" t="s">
        <v>64</v>
      </c>
      <c r="D92" s="167"/>
      <c r="E92" s="167"/>
      <c r="F92" s="167"/>
      <c r="G92" s="167"/>
      <c r="H92" s="168"/>
      <c r="I92"/>
      <c r="J92"/>
      <c r="K92"/>
    </row>
    <row r="93" spans="1:11" ht="22" x14ac:dyDescent="0.35">
      <c r="A93" s="63">
        <v>87755</v>
      </c>
      <c r="B93" s="27" t="s">
        <v>69</v>
      </c>
      <c r="C93" s="107" t="s">
        <v>192</v>
      </c>
      <c r="D93" s="85" t="s">
        <v>9</v>
      </c>
      <c r="E93" s="68">
        <v>77</v>
      </c>
      <c r="F93" s="152" t="s">
        <v>375</v>
      </c>
      <c r="G93" s="69">
        <f t="shared" ref="G93:G100" si="25">(F93*0.2469)+F93</f>
        <v>47.469482999999997</v>
      </c>
      <c r="H93" s="93">
        <f t="shared" ref="H93:H100" si="26">E93*G93</f>
        <v>3655.1501909999997</v>
      </c>
      <c r="I93"/>
      <c r="J93"/>
      <c r="K93"/>
    </row>
    <row r="94" spans="1:11" x14ac:dyDescent="0.35">
      <c r="A94" s="53"/>
      <c r="B94" s="120" t="s">
        <v>70</v>
      </c>
      <c r="C94" s="169" t="s">
        <v>36</v>
      </c>
      <c r="D94" s="169"/>
      <c r="E94" s="169"/>
      <c r="F94" s="169"/>
      <c r="G94" s="169"/>
      <c r="H94" s="173"/>
    </row>
    <row r="95" spans="1:11" ht="21" x14ac:dyDescent="0.25">
      <c r="A95" s="63">
        <v>95241</v>
      </c>
      <c r="B95" s="27" t="s">
        <v>25</v>
      </c>
      <c r="C95" s="107" t="s">
        <v>193</v>
      </c>
      <c r="D95" s="86" t="s">
        <v>6</v>
      </c>
      <c r="E95" s="92">
        <v>77</v>
      </c>
      <c r="F95" s="152" t="s">
        <v>376</v>
      </c>
      <c r="G95" s="69">
        <f t="shared" si="25"/>
        <v>29.065238999999998</v>
      </c>
      <c r="H95" s="93">
        <f t="shared" si="26"/>
        <v>2238.0234029999997</v>
      </c>
    </row>
    <row r="96" spans="1:11" x14ac:dyDescent="0.35">
      <c r="A96" s="53"/>
      <c r="B96" s="120" t="s">
        <v>155</v>
      </c>
      <c r="C96" s="169" t="s">
        <v>33</v>
      </c>
      <c r="D96" s="169"/>
      <c r="E96" s="169"/>
      <c r="F96" s="28"/>
      <c r="G96" s="28"/>
      <c r="H96" s="55"/>
    </row>
    <row r="97" spans="1:8" ht="21" x14ac:dyDescent="0.35">
      <c r="A97" s="67">
        <v>87251</v>
      </c>
      <c r="B97" s="96" t="s">
        <v>156</v>
      </c>
      <c r="C97" s="108" t="s">
        <v>194</v>
      </c>
      <c r="D97" s="86" t="s">
        <v>6</v>
      </c>
      <c r="E97" s="92">
        <v>70.91</v>
      </c>
      <c r="F97" s="152" t="s">
        <v>377</v>
      </c>
      <c r="G97" s="69">
        <f t="shared" si="25"/>
        <v>48.778728000000001</v>
      </c>
      <c r="H97" s="93">
        <f t="shared" si="26"/>
        <v>3458.8996024799999</v>
      </c>
    </row>
    <row r="98" spans="1:8" ht="12" customHeight="1" x14ac:dyDescent="0.25">
      <c r="A98" s="128" t="s">
        <v>241</v>
      </c>
      <c r="B98" s="96" t="s">
        <v>157</v>
      </c>
      <c r="C98" s="107" t="s">
        <v>240</v>
      </c>
      <c r="D98" s="86" t="s">
        <v>12</v>
      </c>
      <c r="E98" s="92">
        <v>44.9</v>
      </c>
      <c r="F98" s="151" t="s">
        <v>378</v>
      </c>
      <c r="G98" s="69">
        <f t="shared" si="25"/>
        <v>8.0425050000000002</v>
      </c>
      <c r="H98" s="93">
        <f t="shared" si="26"/>
        <v>361.1084745</v>
      </c>
    </row>
    <row r="99" spans="1:8" x14ac:dyDescent="0.35">
      <c r="A99" s="53"/>
      <c r="B99" s="120" t="s">
        <v>158</v>
      </c>
      <c r="C99" s="169" t="s">
        <v>37</v>
      </c>
      <c r="D99" s="169"/>
      <c r="E99" s="169"/>
      <c r="F99" s="28"/>
      <c r="G99" s="28"/>
      <c r="H99" s="55"/>
    </row>
    <row r="100" spans="1:8" ht="21" x14ac:dyDescent="0.25">
      <c r="A100" s="63">
        <v>90950</v>
      </c>
      <c r="B100" s="27" t="s">
        <v>159</v>
      </c>
      <c r="C100" s="107" t="s">
        <v>195</v>
      </c>
      <c r="D100" s="85" t="s">
        <v>6</v>
      </c>
      <c r="E100" s="68">
        <v>23.04</v>
      </c>
      <c r="F100" s="151" t="s">
        <v>379</v>
      </c>
      <c r="G100" s="69">
        <f t="shared" si="25"/>
        <v>90.138401000000016</v>
      </c>
      <c r="H100" s="93">
        <f t="shared" si="26"/>
        <v>2076.7887590400005</v>
      </c>
    </row>
    <row r="101" spans="1:8" x14ac:dyDescent="0.35">
      <c r="A101" s="127"/>
      <c r="B101" s="170" t="s">
        <v>30</v>
      </c>
      <c r="C101" s="170"/>
      <c r="D101" s="170"/>
      <c r="E101" s="170"/>
      <c r="F101" s="125"/>
      <c r="G101" s="125"/>
      <c r="H101" s="48">
        <f>SUM(H93:H100)</f>
        <v>11789.970430020001</v>
      </c>
    </row>
    <row r="102" spans="1:8" x14ac:dyDescent="0.35">
      <c r="A102" s="45"/>
      <c r="B102" s="38">
        <v>9</v>
      </c>
      <c r="C102" s="171" t="s">
        <v>39</v>
      </c>
      <c r="D102" s="171"/>
      <c r="E102" s="171"/>
      <c r="F102" s="171"/>
      <c r="G102" s="171"/>
      <c r="H102" s="172"/>
    </row>
    <row r="103" spans="1:8" x14ac:dyDescent="0.35">
      <c r="A103" s="53"/>
      <c r="B103" s="120" t="s">
        <v>71</v>
      </c>
      <c r="C103" s="167" t="s">
        <v>244</v>
      </c>
      <c r="D103" s="167"/>
      <c r="E103" s="167"/>
      <c r="F103" s="167"/>
      <c r="G103" s="167"/>
      <c r="H103" s="168"/>
    </row>
    <row r="104" spans="1:8" x14ac:dyDescent="0.25">
      <c r="A104" s="129" t="s">
        <v>246</v>
      </c>
      <c r="B104" s="27" t="s">
        <v>28</v>
      </c>
      <c r="C104" s="107" t="s">
        <v>245</v>
      </c>
      <c r="D104" s="86" t="s">
        <v>6</v>
      </c>
      <c r="E104" s="116">
        <v>129.21</v>
      </c>
      <c r="F104" s="132" t="s">
        <v>382</v>
      </c>
      <c r="G104" s="65">
        <f t="shared" ref="G104:G107" si="27">(F104*0.2469)+F104</f>
        <v>2.9551530000000001</v>
      </c>
      <c r="H104" s="66">
        <f t="shared" ref="H104:H107" si="28">E104*G104</f>
        <v>381.83531913000002</v>
      </c>
    </row>
    <row r="105" spans="1:8" x14ac:dyDescent="0.25">
      <c r="A105" s="129">
        <v>88489</v>
      </c>
      <c r="B105" s="27" t="s">
        <v>267</v>
      </c>
      <c r="C105" s="107" t="s">
        <v>243</v>
      </c>
      <c r="D105" s="86" t="s">
        <v>6</v>
      </c>
      <c r="E105" s="116">
        <v>129.21</v>
      </c>
      <c r="F105" s="132" t="s">
        <v>381</v>
      </c>
      <c r="G105" s="65">
        <f t="shared" si="27"/>
        <v>17.793263</v>
      </c>
      <c r="H105" s="66">
        <f t="shared" si="28"/>
        <v>2299.0675122299999</v>
      </c>
    </row>
    <row r="106" spans="1:8" x14ac:dyDescent="0.25">
      <c r="A106" s="129" t="s">
        <v>247</v>
      </c>
      <c r="B106" s="27" t="s">
        <v>268</v>
      </c>
      <c r="C106" s="107" t="s">
        <v>248</v>
      </c>
      <c r="D106" s="86" t="s">
        <v>6</v>
      </c>
      <c r="E106" s="117">
        <v>77</v>
      </c>
      <c r="F106" s="132" t="s">
        <v>382</v>
      </c>
      <c r="G106" s="65">
        <f t="shared" si="27"/>
        <v>2.9551530000000001</v>
      </c>
      <c r="H106" s="66">
        <f t="shared" si="28"/>
        <v>227.54678100000001</v>
      </c>
    </row>
    <row r="107" spans="1:8" x14ac:dyDescent="0.25">
      <c r="A107" s="129" t="s">
        <v>249</v>
      </c>
      <c r="B107" s="27" t="s">
        <v>269</v>
      </c>
      <c r="C107" s="107" t="s">
        <v>242</v>
      </c>
      <c r="D107" s="86" t="s">
        <v>6</v>
      </c>
      <c r="E107" s="117">
        <v>77</v>
      </c>
      <c r="F107" s="132" t="s">
        <v>383</v>
      </c>
      <c r="G107" s="65">
        <f t="shared" si="27"/>
        <v>19.676082000000001</v>
      </c>
      <c r="H107" s="66">
        <f t="shared" si="28"/>
        <v>1515.0583140000001</v>
      </c>
    </row>
    <row r="108" spans="1:8" x14ac:dyDescent="0.35">
      <c r="A108" s="53"/>
      <c r="B108" s="120" t="s">
        <v>72</v>
      </c>
      <c r="C108" s="169" t="s">
        <v>40</v>
      </c>
      <c r="D108" s="169"/>
      <c r="E108" s="169"/>
      <c r="F108" s="16"/>
      <c r="G108" s="65"/>
      <c r="H108" s="66"/>
    </row>
    <row r="109" spans="1:8" ht="21" x14ac:dyDescent="0.25">
      <c r="A109" s="155" t="s">
        <v>409</v>
      </c>
      <c r="B109" s="27" t="s">
        <v>29</v>
      </c>
      <c r="C109" s="154" t="s">
        <v>410</v>
      </c>
      <c r="D109" s="85" t="s">
        <v>6</v>
      </c>
      <c r="E109" s="83">
        <v>35.64</v>
      </c>
      <c r="F109" s="151" t="s">
        <v>408</v>
      </c>
      <c r="G109" s="65">
        <f t="shared" ref="G109" si="29">(F109*0.2469)+F109</f>
        <v>15.897975000000001</v>
      </c>
      <c r="H109" s="66">
        <f t="shared" ref="H109" si="30">E109*G109</f>
        <v>566.60382900000002</v>
      </c>
    </row>
    <row r="110" spans="1:8" x14ac:dyDescent="0.35">
      <c r="A110" s="127"/>
      <c r="B110" s="170" t="s">
        <v>34</v>
      </c>
      <c r="C110" s="170"/>
      <c r="D110" s="170"/>
      <c r="E110" s="170"/>
      <c r="F110" s="125"/>
      <c r="G110" s="125"/>
      <c r="H110" s="48">
        <f>SUM(H104:H109)</f>
        <v>4990.1117553599997</v>
      </c>
    </row>
    <row r="111" spans="1:8" x14ac:dyDescent="0.35">
      <c r="A111" s="45"/>
      <c r="B111" s="38">
        <v>10</v>
      </c>
      <c r="C111" s="171" t="s">
        <v>41</v>
      </c>
      <c r="D111" s="171"/>
      <c r="E111" s="171"/>
      <c r="F111" s="171"/>
      <c r="G111" s="171"/>
      <c r="H111" s="172"/>
    </row>
    <row r="112" spans="1:8" x14ac:dyDescent="0.35">
      <c r="A112" s="53"/>
      <c r="B112" s="120" t="s">
        <v>261</v>
      </c>
      <c r="C112" s="167" t="s">
        <v>41</v>
      </c>
      <c r="D112" s="167"/>
      <c r="E112" s="167"/>
      <c r="F112" s="16"/>
      <c r="G112" s="16"/>
      <c r="H112" s="54"/>
    </row>
    <row r="113" spans="1:8" x14ac:dyDescent="0.25">
      <c r="A113" s="126">
        <v>10492</v>
      </c>
      <c r="B113" s="27" t="s">
        <v>262</v>
      </c>
      <c r="C113" s="107" t="s">
        <v>197</v>
      </c>
      <c r="D113" s="27" t="s">
        <v>6</v>
      </c>
      <c r="E113" s="68">
        <v>11.52</v>
      </c>
      <c r="F113" s="151" t="s">
        <v>384</v>
      </c>
      <c r="G113" s="65">
        <f t="shared" ref="G113" si="31">(F113*0.2469)+F113</f>
        <v>149.615531</v>
      </c>
      <c r="H113" s="66">
        <f t="shared" ref="H113" si="32">E113*G113</f>
        <v>1723.5709171199999</v>
      </c>
    </row>
    <row r="114" spans="1:8" x14ac:dyDescent="0.35">
      <c r="A114" s="127"/>
      <c r="B114" s="170" t="s">
        <v>38</v>
      </c>
      <c r="C114" s="170"/>
      <c r="D114" s="170"/>
      <c r="E114" s="170"/>
      <c r="F114" s="125"/>
      <c r="G114" s="125"/>
      <c r="H114" s="48">
        <f>SUM(H113)</f>
        <v>1723.5709171199999</v>
      </c>
    </row>
    <row r="115" spans="1:8" ht="15" customHeight="1" x14ac:dyDescent="0.35">
      <c r="A115" s="160" t="s">
        <v>65</v>
      </c>
      <c r="B115" s="161"/>
      <c r="C115" s="161"/>
      <c r="D115" s="161"/>
      <c r="E115" s="133"/>
      <c r="F115" s="134"/>
      <c r="G115" s="134"/>
      <c r="H115" s="57">
        <f>SUM(H114+H110+H101+H90+H83+H77+H71+H59+H31+H12)</f>
        <v>118634.14540642001</v>
      </c>
    </row>
    <row r="116" spans="1:8" ht="14.5" x14ac:dyDescent="0.35">
      <c r="A116" s="58"/>
      <c r="B116" s="3"/>
      <c r="C116" s="3" t="s">
        <v>413</v>
      </c>
      <c r="D116" s="3"/>
      <c r="E116" s="3"/>
      <c r="F116" s="3"/>
      <c r="G116" s="3"/>
      <c r="H116" s="18"/>
    </row>
    <row r="117" spans="1:8" ht="14.5" x14ac:dyDescent="0.35">
      <c r="A117" s="58"/>
      <c r="B117" s="3"/>
      <c r="C117" s="3"/>
      <c r="D117" s="3"/>
      <c r="E117" s="3"/>
      <c r="F117" s="3"/>
      <c r="G117" s="3"/>
      <c r="H117" s="18"/>
    </row>
    <row r="118" spans="1:8" x14ac:dyDescent="0.35">
      <c r="A118" s="59"/>
      <c r="B118" s="119"/>
      <c r="C118" s="119"/>
      <c r="D118" s="119"/>
      <c r="E118" s="119"/>
      <c r="F118" s="119"/>
      <c r="G118" s="119"/>
      <c r="H118" s="42"/>
    </row>
    <row r="119" spans="1:8" x14ac:dyDescent="0.35">
      <c r="A119" s="59"/>
      <c r="B119" s="119"/>
      <c r="C119" s="119" t="s">
        <v>423</v>
      </c>
      <c r="D119" s="119" t="s">
        <v>213</v>
      </c>
      <c r="E119" s="119"/>
      <c r="F119" s="119"/>
      <c r="G119" s="119"/>
      <c r="H119" s="42"/>
    </row>
    <row r="120" spans="1:8" ht="13.5" thickBot="1" x14ac:dyDescent="0.4">
      <c r="A120" s="60"/>
      <c r="B120" s="61"/>
      <c r="C120" s="61" t="s">
        <v>424</v>
      </c>
      <c r="D120" s="61" t="s">
        <v>93</v>
      </c>
      <c r="E120" s="61"/>
      <c r="F120" s="61"/>
      <c r="G120" s="61"/>
      <c r="H120" s="62" t="s">
        <v>333</v>
      </c>
    </row>
  </sheetData>
  <mergeCells count="51">
    <mergeCell ref="A1:H1"/>
    <mergeCell ref="D3:H3"/>
    <mergeCell ref="A2:C2"/>
    <mergeCell ref="C18:E18"/>
    <mergeCell ref="C14:H14"/>
    <mergeCell ref="G2:H2"/>
    <mergeCell ref="B7:H7"/>
    <mergeCell ref="C8:H8"/>
    <mergeCell ref="B12:E12"/>
    <mergeCell ref="C13:H13"/>
    <mergeCell ref="B77:E77"/>
    <mergeCell ref="B71:E71"/>
    <mergeCell ref="C78:H78"/>
    <mergeCell ref="C60:H60"/>
    <mergeCell ref="C61:H61"/>
    <mergeCell ref="C75:E75"/>
    <mergeCell ref="C72:H72"/>
    <mergeCell ref="C69:E69"/>
    <mergeCell ref="C94:H94"/>
    <mergeCell ref="C91:H91"/>
    <mergeCell ref="C96:E96"/>
    <mergeCell ref="C99:E99"/>
    <mergeCell ref="B101:E101"/>
    <mergeCell ref="C92:H92"/>
    <mergeCell ref="C111:H111"/>
    <mergeCell ref="C103:H103"/>
    <mergeCell ref="B110:E110"/>
    <mergeCell ref="C108:E108"/>
    <mergeCell ref="C102:H102"/>
    <mergeCell ref="C25:H25"/>
    <mergeCell ref="C42:E42"/>
    <mergeCell ref="C38:E38"/>
    <mergeCell ref="C33:E33"/>
    <mergeCell ref="C32:H32"/>
    <mergeCell ref="C40:E40"/>
    <mergeCell ref="A115:D115"/>
    <mergeCell ref="A5:H5"/>
    <mergeCell ref="A4:C4"/>
    <mergeCell ref="A3:C3"/>
    <mergeCell ref="C79:H79"/>
    <mergeCell ref="C88:E88"/>
    <mergeCell ref="B90:E90"/>
    <mergeCell ref="B83:E83"/>
    <mergeCell ref="C85:H85"/>
    <mergeCell ref="C84:H84"/>
    <mergeCell ref="C112:E112"/>
    <mergeCell ref="B114:E114"/>
    <mergeCell ref="C73:H73"/>
    <mergeCell ref="C44:E44"/>
    <mergeCell ref="B59:E59"/>
    <mergeCell ref="B31:E31"/>
  </mergeCells>
  <pageMargins left="0.7" right="0.7" top="0.75" bottom="0.75" header="0.3" footer="0.3"/>
  <pageSetup paperSize="9" scale="8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zoomScale="120" zoomScaleNormal="120" workbookViewId="0">
      <selection activeCell="G2" sqref="G2:H2"/>
    </sheetView>
  </sheetViews>
  <sheetFormatPr defaultRowHeight="14.5" x14ac:dyDescent="0.35"/>
  <cols>
    <col min="1" max="1" width="8.1796875" bestFit="1" customWidth="1"/>
    <col min="2" max="2" width="5" bestFit="1" customWidth="1"/>
    <col min="3" max="3" width="60.453125" bestFit="1" customWidth="1"/>
    <col min="4" max="4" width="5.6328125" customWidth="1"/>
    <col min="5" max="5" width="6.7265625" customWidth="1"/>
    <col min="6" max="6" width="10.1796875" bestFit="1" customWidth="1"/>
    <col min="7" max="7" width="11.08984375" bestFit="1" customWidth="1"/>
    <col min="8" max="8" width="11.453125" bestFit="1" customWidth="1"/>
  </cols>
  <sheetData>
    <row r="1" spans="1:8" x14ac:dyDescent="0.35">
      <c r="A1" s="175" t="s">
        <v>323</v>
      </c>
      <c r="B1" s="176"/>
      <c r="C1" s="176"/>
      <c r="D1" s="176"/>
      <c r="E1" s="176"/>
      <c r="F1" s="176"/>
      <c r="G1" s="176"/>
      <c r="H1" s="177"/>
    </row>
    <row r="2" spans="1:8" ht="31" customHeight="1" x14ac:dyDescent="0.35">
      <c r="A2" s="180" t="s">
        <v>165</v>
      </c>
      <c r="B2" s="178"/>
      <c r="C2" s="178"/>
      <c r="D2" s="136"/>
      <c r="E2" s="136"/>
      <c r="F2" s="136"/>
      <c r="G2" s="184" t="s">
        <v>425</v>
      </c>
      <c r="H2" s="185"/>
    </row>
    <row r="3" spans="1:8" x14ac:dyDescent="0.35">
      <c r="A3" s="165" t="s">
        <v>42</v>
      </c>
      <c r="B3" s="166"/>
      <c r="C3" s="166"/>
      <c r="D3" s="178" t="s">
        <v>332</v>
      </c>
      <c r="E3" s="178"/>
      <c r="F3" s="178"/>
      <c r="G3" s="178"/>
      <c r="H3" s="179"/>
    </row>
    <row r="4" spans="1:8" x14ac:dyDescent="0.35">
      <c r="A4" s="165" t="s">
        <v>43</v>
      </c>
      <c r="B4" s="166"/>
      <c r="C4" s="166"/>
      <c r="D4" s="131"/>
      <c r="E4" s="131"/>
      <c r="F4" s="131"/>
      <c r="G4" s="131" t="s">
        <v>117</v>
      </c>
      <c r="H4" s="137"/>
    </row>
    <row r="5" spans="1:8" x14ac:dyDescent="0.35">
      <c r="A5" s="162" t="s">
        <v>0</v>
      </c>
      <c r="B5" s="163"/>
      <c r="C5" s="163"/>
      <c r="D5" s="163"/>
      <c r="E5" s="163"/>
      <c r="F5" s="163"/>
      <c r="G5" s="163"/>
      <c r="H5" s="164"/>
    </row>
    <row r="6" spans="1:8" x14ac:dyDescent="0.35">
      <c r="A6" s="43" t="s">
        <v>75</v>
      </c>
      <c r="B6" s="38" t="s">
        <v>1</v>
      </c>
      <c r="C6" s="38" t="s">
        <v>2</v>
      </c>
      <c r="D6" s="122" t="s">
        <v>3</v>
      </c>
      <c r="E6" s="122" t="s">
        <v>4</v>
      </c>
      <c r="F6" s="122" t="s">
        <v>5</v>
      </c>
      <c r="G6" s="122" t="s">
        <v>104</v>
      </c>
      <c r="H6" s="44" t="s">
        <v>57</v>
      </c>
    </row>
    <row r="7" spans="1:8" x14ac:dyDescent="0.35">
      <c r="A7" s="45"/>
      <c r="B7" s="38">
        <v>1</v>
      </c>
      <c r="C7" s="171" t="s">
        <v>8</v>
      </c>
      <c r="D7" s="171"/>
      <c r="E7" s="171"/>
      <c r="F7" s="171"/>
      <c r="G7" s="171"/>
      <c r="H7" s="172"/>
    </row>
    <row r="8" spans="1:8" x14ac:dyDescent="0.35">
      <c r="A8" s="63">
        <v>93358</v>
      </c>
      <c r="B8" s="27" t="s">
        <v>58</v>
      </c>
      <c r="C8" s="107" t="s">
        <v>198</v>
      </c>
      <c r="D8" s="27" t="s">
        <v>9</v>
      </c>
      <c r="E8" s="68">
        <v>8.86</v>
      </c>
      <c r="F8" s="132" t="s">
        <v>334</v>
      </c>
      <c r="G8" s="65">
        <f>(F8*0.2469)+F8</f>
        <v>80.549739999999986</v>
      </c>
      <c r="H8" s="66">
        <f>E8*G8</f>
        <v>713.67069639999988</v>
      </c>
    </row>
    <row r="9" spans="1:8" x14ac:dyDescent="0.35">
      <c r="A9" s="63">
        <v>96995</v>
      </c>
      <c r="B9" s="27" t="s">
        <v>96</v>
      </c>
      <c r="C9" s="107" t="s">
        <v>201</v>
      </c>
      <c r="D9" s="27" t="s">
        <v>9</v>
      </c>
      <c r="E9" s="68">
        <v>5.54</v>
      </c>
      <c r="F9" s="132" t="s">
        <v>385</v>
      </c>
      <c r="G9" s="65">
        <f>(F9*0.2469)+F9</f>
        <v>48.828603999999999</v>
      </c>
      <c r="H9" s="66">
        <f>E9*G9</f>
        <v>270.51046616000002</v>
      </c>
    </row>
    <row r="10" spans="1:8" x14ac:dyDescent="0.35">
      <c r="A10" s="129" t="s">
        <v>218</v>
      </c>
      <c r="B10" s="27" t="s">
        <v>76</v>
      </c>
      <c r="C10" s="107" t="s">
        <v>217</v>
      </c>
      <c r="D10" s="27" t="s">
        <v>9</v>
      </c>
      <c r="E10" s="68">
        <v>4.5</v>
      </c>
      <c r="F10" s="132" t="s">
        <v>335</v>
      </c>
      <c r="G10" s="65">
        <f>(F10*0.2469)+F10</f>
        <v>32.506683000000002</v>
      </c>
      <c r="H10" s="66">
        <f>E10*G10</f>
        <v>146.28007350000001</v>
      </c>
    </row>
    <row r="11" spans="1:8" x14ac:dyDescent="0.35">
      <c r="A11" s="127"/>
      <c r="B11" s="170" t="s">
        <v>115</v>
      </c>
      <c r="C11" s="170"/>
      <c r="D11" s="170"/>
      <c r="E11" s="170"/>
      <c r="F11" s="125"/>
      <c r="G11" s="125"/>
      <c r="H11" s="48">
        <f>SUM(H8:H10)</f>
        <v>1130.4612360599999</v>
      </c>
    </row>
    <row r="12" spans="1:8" x14ac:dyDescent="0.35">
      <c r="A12" s="45"/>
      <c r="B12" s="38">
        <v>2</v>
      </c>
      <c r="C12" s="171" t="s">
        <v>121</v>
      </c>
      <c r="D12" s="171"/>
      <c r="E12" s="171"/>
      <c r="F12" s="171"/>
      <c r="G12" s="171"/>
      <c r="H12" s="172"/>
    </row>
    <row r="13" spans="1:8" x14ac:dyDescent="0.35">
      <c r="A13" s="49"/>
      <c r="B13" s="124" t="s">
        <v>59</v>
      </c>
      <c r="C13" s="182" t="s">
        <v>122</v>
      </c>
      <c r="D13" s="182"/>
      <c r="E13" s="182"/>
      <c r="F13" s="182"/>
      <c r="G13" s="182"/>
      <c r="H13" s="183"/>
    </row>
    <row r="14" spans="1:8" ht="22" x14ac:dyDescent="0.35">
      <c r="A14" s="70">
        <v>96545</v>
      </c>
      <c r="B14" s="71" t="s">
        <v>77</v>
      </c>
      <c r="C14" s="107" t="s">
        <v>176</v>
      </c>
      <c r="D14" s="72" t="s">
        <v>95</v>
      </c>
      <c r="E14" s="73">
        <v>52.14</v>
      </c>
      <c r="F14" s="151" t="s">
        <v>337</v>
      </c>
      <c r="G14" s="65">
        <f>(F14*0.2469)+F14</f>
        <v>20.748415999999999</v>
      </c>
      <c r="H14" s="66">
        <f>E14*G14</f>
        <v>1081.82241024</v>
      </c>
    </row>
    <row r="15" spans="1:8" ht="22" x14ac:dyDescent="0.35">
      <c r="A15" s="75">
        <v>96558</v>
      </c>
      <c r="B15" s="71" t="s">
        <v>78</v>
      </c>
      <c r="C15" s="107" t="s">
        <v>177</v>
      </c>
      <c r="D15" s="76" t="s">
        <v>9</v>
      </c>
      <c r="E15" s="77">
        <v>1.51</v>
      </c>
      <c r="F15" s="151" t="s">
        <v>338</v>
      </c>
      <c r="G15" s="65">
        <f>(F15*0.2469)+F15</f>
        <v>651.48031200000003</v>
      </c>
      <c r="H15" s="66">
        <f>E15*G15</f>
        <v>983.73527111999999</v>
      </c>
    </row>
    <row r="16" spans="1:8" x14ac:dyDescent="0.35">
      <c r="A16" s="51"/>
      <c r="B16" s="24" t="s">
        <v>60</v>
      </c>
      <c r="C16" s="181" t="s">
        <v>123</v>
      </c>
      <c r="D16" s="181"/>
      <c r="E16" s="181"/>
      <c r="F16" s="36"/>
      <c r="G16" s="16"/>
      <c r="H16" s="47"/>
    </row>
    <row r="17" spans="1:8" ht="22" x14ac:dyDescent="0.35">
      <c r="A17" s="78">
        <v>96546</v>
      </c>
      <c r="B17" s="101" t="s">
        <v>79</v>
      </c>
      <c r="C17" s="107" t="s">
        <v>178</v>
      </c>
      <c r="D17" s="72" t="s">
        <v>95</v>
      </c>
      <c r="E17" s="79">
        <v>199.91</v>
      </c>
      <c r="F17" s="152" t="s">
        <v>339</v>
      </c>
      <c r="G17" s="65">
        <f>(F17*0.2469)+F17</f>
        <v>18.740907</v>
      </c>
      <c r="H17" s="66">
        <f>E17*G17</f>
        <v>3746.4947183700001</v>
      </c>
    </row>
    <row r="18" spans="1:8" ht="22" x14ac:dyDescent="0.35">
      <c r="A18" s="75">
        <v>96543</v>
      </c>
      <c r="B18" s="80" t="s">
        <v>87</v>
      </c>
      <c r="C18" s="107" t="s">
        <v>182</v>
      </c>
      <c r="D18" s="76" t="s">
        <v>95</v>
      </c>
      <c r="E18" s="77">
        <v>79.459999999999994</v>
      </c>
      <c r="F18" s="151" t="s">
        <v>386</v>
      </c>
      <c r="G18" s="65">
        <f>(F18*0.2469)+F18</f>
        <v>22.643704</v>
      </c>
      <c r="H18" s="66">
        <f>E18*G18</f>
        <v>1799.2687198399999</v>
      </c>
    </row>
    <row r="19" spans="1:8" ht="22" x14ac:dyDescent="0.35">
      <c r="A19" s="81">
        <v>96555</v>
      </c>
      <c r="B19" s="80" t="s">
        <v>101</v>
      </c>
      <c r="C19" s="107" t="s">
        <v>181</v>
      </c>
      <c r="D19" s="76" t="s">
        <v>9</v>
      </c>
      <c r="E19" s="77">
        <v>3.65</v>
      </c>
      <c r="F19" s="152" t="s">
        <v>341</v>
      </c>
      <c r="G19" s="65">
        <f>(F19*0.2469)+F19</f>
        <v>691.70530600000006</v>
      </c>
      <c r="H19" s="66">
        <f>E19*G19</f>
        <v>2524.7243668999999</v>
      </c>
    </row>
    <row r="20" spans="1:8" x14ac:dyDescent="0.35">
      <c r="A20" s="52"/>
      <c r="B20" s="40" t="s">
        <v>119</v>
      </c>
      <c r="C20" s="39" t="s">
        <v>118</v>
      </c>
      <c r="D20" s="31"/>
      <c r="E20" s="37"/>
      <c r="F20" s="36"/>
      <c r="G20" s="16"/>
      <c r="H20" s="47"/>
    </row>
    <row r="21" spans="1:8" ht="22" x14ac:dyDescent="0.35">
      <c r="A21" s="81">
        <v>96533</v>
      </c>
      <c r="B21" s="80" t="s">
        <v>120</v>
      </c>
      <c r="C21" s="107" t="s">
        <v>166</v>
      </c>
      <c r="D21" s="76" t="s">
        <v>6</v>
      </c>
      <c r="E21" s="77">
        <v>42.5</v>
      </c>
      <c r="F21" s="152" t="s">
        <v>387</v>
      </c>
      <c r="G21" s="65">
        <f>(F21*0.2469)+F21</f>
        <v>95.537478000000007</v>
      </c>
      <c r="H21" s="66">
        <f>E21*G21</f>
        <v>4060.3428150000004</v>
      </c>
    </row>
    <row r="22" spans="1:8" x14ac:dyDescent="0.35">
      <c r="A22" s="53"/>
      <c r="B22" s="120" t="s">
        <v>125</v>
      </c>
      <c r="C22" s="167" t="s">
        <v>124</v>
      </c>
      <c r="D22" s="167"/>
      <c r="E22" s="167"/>
      <c r="F22" s="167"/>
      <c r="G22" s="167"/>
      <c r="H22" s="168"/>
    </row>
    <row r="23" spans="1:8" x14ac:dyDescent="0.35">
      <c r="A23" s="75">
        <v>92884</v>
      </c>
      <c r="B23" s="71" t="s">
        <v>126</v>
      </c>
      <c r="C23" s="107" t="s">
        <v>179</v>
      </c>
      <c r="D23" s="71" t="s">
        <v>95</v>
      </c>
      <c r="E23" s="73">
        <v>7.4</v>
      </c>
      <c r="F23" s="151" t="s">
        <v>388</v>
      </c>
      <c r="G23" s="65">
        <f>(F23*0.2469)+F23</f>
        <v>18.566341000000001</v>
      </c>
      <c r="H23" s="66">
        <f>E23*G23</f>
        <v>137.39092340000002</v>
      </c>
    </row>
    <row r="24" spans="1:8" ht="31.5" x14ac:dyDescent="0.35">
      <c r="A24" s="128" t="s">
        <v>222</v>
      </c>
      <c r="B24" s="27" t="s">
        <v>127</v>
      </c>
      <c r="C24" s="108" t="s">
        <v>221</v>
      </c>
      <c r="D24" s="27" t="s">
        <v>95</v>
      </c>
      <c r="E24" s="68">
        <v>23.1</v>
      </c>
      <c r="F24" s="152" t="s">
        <v>345</v>
      </c>
      <c r="G24" s="65">
        <f>(F24*0.2469)+F24</f>
        <v>22.755925000000001</v>
      </c>
      <c r="H24" s="66">
        <f>E24*G24</f>
        <v>525.66186750000008</v>
      </c>
    </row>
    <row r="25" spans="1:8" ht="32.5" x14ac:dyDescent="0.35">
      <c r="A25" s="75">
        <v>92718</v>
      </c>
      <c r="B25" s="27" t="s">
        <v>128</v>
      </c>
      <c r="C25" s="107" t="s">
        <v>180</v>
      </c>
      <c r="D25" s="80" t="s">
        <v>9</v>
      </c>
      <c r="E25" s="77">
        <v>2.7</v>
      </c>
      <c r="F25" s="152" t="s">
        <v>346</v>
      </c>
      <c r="G25" s="65">
        <f>(F25*0.2469)+F25</f>
        <v>741.19476699999996</v>
      </c>
      <c r="H25" s="66">
        <f>E25*G25</f>
        <v>2001.2258709</v>
      </c>
    </row>
    <row r="26" spans="1:8" x14ac:dyDescent="0.35">
      <c r="A26" s="127"/>
      <c r="B26" s="170" t="s">
        <v>10</v>
      </c>
      <c r="C26" s="170"/>
      <c r="D26" s="170"/>
      <c r="E26" s="170"/>
      <c r="F26" s="125"/>
      <c r="G26" s="125"/>
      <c r="H26" s="48">
        <f>SUM(H14:H25)</f>
        <v>16860.666963270003</v>
      </c>
    </row>
    <row r="27" spans="1:8" x14ac:dyDescent="0.35">
      <c r="A27" s="45"/>
      <c r="B27" s="130">
        <v>3</v>
      </c>
      <c r="C27" s="171" t="s">
        <v>254</v>
      </c>
      <c r="D27" s="171"/>
      <c r="E27" s="171"/>
      <c r="F27" s="171"/>
      <c r="G27" s="171"/>
      <c r="H27" s="172"/>
    </row>
    <row r="28" spans="1:8" x14ac:dyDescent="0.35">
      <c r="A28" s="53"/>
      <c r="B28" s="120" t="s">
        <v>61</v>
      </c>
      <c r="C28" s="167" t="s">
        <v>13</v>
      </c>
      <c r="D28" s="167"/>
      <c r="E28" s="167"/>
      <c r="F28" s="16"/>
      <c r="G28" s="16"/>
      <c r="H28" s="54"/>
    </row>
    <row r="29" spans="1:8" ht="22" x14ac:dyDescent="0.35">
      <c r="A29" s="63">
        <v>91926</v>
      </c>
      <c r="B29" s="27" t="s">
        <v>252</v>
      </c>
      <c r="C29" s="107" t="s">
        <v>169</v>
      </c>
      <c r="D29" s="82" t="s">
        <v>12</v>
      </c>
      <c r="E29" s="83">
        <v>40</v>
      </c>
      <c r="F29" s="84">
        <v>3.74</v>
      </c>
      <c r="G29" s="65">
        <f>(F29*0.2469)+F29</f>
        <v>4.6634060000000002</v>
      </c>
      <c r="H29" s="66">
        <f>E29*G29</f>
        <v>186.53624000000002</v>
      </c>
    </row>
    <row r="30" spans="1:8" ht="22" x14ac:dyDescent="0.35">
      <c r="A30" s="63">
        <v>91924</v>
      </c>
      <c r="B30" s="27" t="s">
        <v>44</v>
      </c>
      <c r="C30" s="107" t="s">
        <v>168</v>
      </c>
      <c r="D30" s="82" t="s">
        <v>12</v>
      </c>
      <c r="E30" s="83">
        <v>70</v>
      </c>
      <c r="F30" s="84">
        <v>2.52</v>
      </c>
      <c r="G30" s="65">
        <f>(F30*0.2469)+F30</f>
        <v>3.142188</v>
      </c>
      <c r="H30" s="66">
        <f>E30*G30</f>
        <v>219.95316</v>
      </c>
    </row>
    <row r="31" spans="1:8" ht="22" x14ac:dyDescent="0.35">
      <c r="A31" s="63">
        <v>91928</v>
      </c>
      <c r="B31" s="27" t="s">
        <v>129</v>
      </c>
      <c r="C31" s="107" t="s">
        <v>167</v>
      </c>
      <c r="D31" s="82" t="s">
        <v>12</v>
      </c>
      <c r="E31" s="73">
        <v>45</v>
      </c>
      <c r="F31" s="69">
        <v>6.19</v>
      </c>
      <c r="G31" s="65">
        <f>(F31*0.2469)+F31</f>
        <v>7.7183110000000008</v>
      </c>
      <c r="H31" s="66">
        <f>E31*G31</f>
        <v>347.32399500000002</v>
      </c>
    </row>
    <row r="32" spans="1:8" x14ac:dyDescent="0.35">
      <c r="A32" s="53"/>
      <c r="B32" s="120" t="s">
        <v>130</v>
      </c>
      <c r="C32" s="169" t="s">
        <v>170</v>
      </c>
      <c r="D32" s="169"/>
      <c r="E32" s="169"/>
      <c r="F32" s="33"/>
      <c r="G32" s="16"/>
      <c r="H32" s="47"/>
    </row>
    <row r="33" spans="1:8" ht="22" x14ac:dyDescent="0.35">
      <c r="A33" s="63">
        <v>92027</v>
      </c>
      <c r="B33" s="27" t="s">
        <v>131</v>
      </c>
      <c r="C33" s="107" t="s">
        <v>171</v>
      </c>
      <c r="D33" s="85" t="s">
        <v>7</v>
      </c>
      <c r="E33" s="68">
        <v>2</v>
      </c>
      <c r="F33" s="69">
        <v>51.96</v>
      </c>
      <c r="G33" s="65">
        <f>(F33*0.2469)+F33</f>
        <v>64.788924000000009</v>
      </c>
      <c r="H33" s="66">
        <f>E33*G33</f>
        <v>129.57784800000002</v>
      </c>
    </row>
    <row r="34" spans="1:8" x14ac:dyDescent="0.35">
      <c r="A34" s="53"/>
      <c r="B34" s="120" t="s">
        <v>132</v>
      </c>
      <c r="C34" s="169" t="s">
        <v>103</v>
      </c>
      <c r="D34" s="169"/>
      <c r="E34" s="169"/>
      <c r="F34" s="33"/>
      <c r="G34" s="16"/>
      <c r="H34" s="47"/>
    </row>
    <row r="35" spans="1:8" ht="22" x14ac:dyDescent="0.35">
      <c r="A35" s="129">
        <v>101877</v>
      </c>
      <c r="B35" s="125" t="s">
        <v>133</v>
      </c>
      <c r="C35" s="107" t="s">
        <v>172</v>
      </c>
      <c r="D35" s="30" t="s">
        <v>7</v>
      </c>
      <c r="E35" s="68">
        <v>1</v>
      </c>
      <c r="F35" s="69">
        <v>36.549999999999997</v>
      </c>
      <c r="G35" s="65">
        <f>(F35*0.2469)+F35</f>
        <v>45.574194999999996</v>
      </c>
      <c r="H35" s="66">
        <f>E35*G35</f>
        <v>45.574194999999996</v>
      </c>
    </row>
    <row r="36" spans="1:8" x14ac:dyDescent="0.35">
      <c r="A36" s="53"/>
      <c r="B36" s="120" t="s">
        <v>134</v>
      </c>
      <c r="C36" s="169" t="s">
        <v>16</v>
      </c>
      <c r="D36" s="169"/>
      <c r="E36" s="169"/>
      <c r="F36" s="33"/>
      <c r="G36" s="16"/>
      <c r="H36" s="47"/>
    </row>
    <row r="37" spans="1:8" x14ac:dyDescent="0.35">
      <c r="A37" s="129">
        <v>39385</v>
      </c>
      <c r="B37" s="125" t="s">
        <v>135</v>
      </c>
      <c r="C37" s="107" t="s">
        <v>173</v>
      </c>
      <c r="D37" s="30" t="s">
        <v>7</v>
      </c>
      <c r="E37" s="68">
        <v>12</v>
      </c>
      <c r="F37" s="69">
        <v>21.04</v>
      </c>
      <c r="G37" s="65">
        <f>(F37*0.2469)+F37</f>
        <v>26.234776</v>
      </c>
      <c r="H37" s="66">
        <f>E37*G37</f>
        <v>314.81731200000002</v>
      </c>
    </row>
    <row r="38" spans="1:8" x14ac:dyDescent="0.35">
      <c r="A38" s="46"/>
      <c r="B38" s="120" t="s">
        <v>136</v>
      </c>
      <c r="C38" s="35" t="s">
        <v>110</v>
      </c>
      <c r="D38" s="30"/>
      <c r="E38" s="29"/>
      <c r="F38" s="33"/>
      <c r="G38" s="16"/>
      <c r="H38" s="47"/>
    </row>
    <row r="39" spans="1:8" x14ac:dyDescent="0.35">
      <c r="A39" s="63">
        <v>72253</v>
      </c>
      <c r="B39" s="27" t="s">
        <v>137</v>
      </c>
      <c r="C39" s="112" t="s">
        <v>327</v>
      </c>
      <c r="D39" s="85" t="s">
        <v>12</v>
      </c>
      <c r="E39" s="68">
        <v>10</v>
      </c>
      <c r="F39" s="69">
        <v>22.43</v>
      </c>
      <c r="G39" s="65">
        <f>(F39*0.2469)+F39</f>
        <v>27.967967000000002</v>
      </c>
      <c r="H39" s="66">
        <f>E39*G39</f>
        <v>279.67966999999999</v>
      </c>
    </row>
    <row r="40" spans="1:8" x14ac:dyDescent="0.35">
      <c r="A40" s="63" t="s">
        <v>111</v>
      </c>
      <c r="B40" s="27" t="s">
        <v>271</v>
      </c>
      <c r="C40" s="112" t="s">
        <v>328</v>
      </c>
      <c r="D40" s="85" t="s">
        <v>7</v>
      </c>
      <c r="E40" s="68">
        <v>2</v>
      </c>
      <c r="F40" s="69">
        <v>31.63</v>
      </c>
      <c r="G40" s="65">
        <f>(F40*0.2469)+F40</f>
        <v>39.439447000000001</v>
      </c>
      <c r="H40" s="66">
        <f>E40*G40</f>
        <v>78.878894000000003</v>
      </c>
    </row>
    <row r="41" spans="1:8" x14ac:dyDescent="0.35">
      <c r="A41" s="63" t="s">
        <v>109</v>
      </c>
      <c r="B41" s="27" t="s">
        <v>272</v>
      </c>
      <c r="C41" s="112" t="s">
        <v>329</v>
      </c>
      <c r="D41" s="85" t="s">
        <v>7</v>
      </c>
      <c r="E41" s="68">
        <v>2</v>
      </c>
      <c r="F41" s="69">
        <v>73</v>
      </c>
      <c r="G41" s="65">
        <f>(F41*0.2469)+F41</f>
        <v>91.023700000000005</v>
      </c>
      <c r="H41" s="66">
        <f>E41*G41</f>
        <v>182.04740000000001</v>
      </c>
    </row>
    <row r="42" spans="1:8" x14ac:dyDescent="0.35">
      <c r="A42" s="139"/>
      <c r="B42" s="131"/>
      <c r="C42" s="170" t="s">
        <v>286</v>
      </c>
      <c r="D42" s="170"/>
      <c r="E42" s="170"/>
      <c r="F42" s="170"/>
      <c r="G42" s="131"/>
      <c r="H42" s="48">
        <f>SUM(H29:H41)</f>
        <v>1784.3887140000002</v>
      </c>
    </row>
    <row r="43" spans="1:8" x14ac:dyDescent="0.35">
      <c r="A43" s="45"/>
      <c r="B43" s="130">
        <v>4</v>
      </c>
      <c r="C43" s="171" t="s">
        <v>253</v>
      </c>
      <c r="D43" s="171"/>
      <c r="E43" s="171"/>
      <c r="F43" s="171"/>
      <c r="G43" s="171"/>
      <c r="H43" s="172"/>
    </row>
    <row r="44" spans="1:8" x14ac:dyDescent="0.35">
      <c r="A44" s="46"/>
      <c r="B44" s="120" t="s">
        <v>97</v>
      </c>
      <c r="C44" s="190" t="s">
        <v>273</v>
      </c>
      <c r="D44" s="190"/>
      <c r="E44" s="190"/>
      <c r="F44" s="190"/>
      <c r="G44" s="190"/>
      <c r="H44" s="191"/>
    </row>
    <row r="45" spans="1:8" ht="31.5" x14ac:dyDescent="0.35">
      <c r="A45" s="128" t="s">
        <v>276</v>
      </c>
      <c r="B45" s="27" t="s">
        <v>150</v>
      </c>
      <c r="C45" s="115" t="s">
        <v>275</v>
      </c>
      <c r="D45" s="85" t="s">
        <v>7</v>
      </c>
      <c r="E45" s="68">
        <v>16</v>
      </c>
      <c r="F45" s="103" t="s">
        <v>389</v>
      </c>
      <c r="G45" s="109">
        <f t="shared" ref="G45:G46" si="0">(F45*0.2469)+F45</f>
        <v>145.32619499999998</v>
      </c>
      <c r="H45" s="66">
        <f t="shared" ref="H45:H46" si="1">E45*G45</f>
        <v>2325.2191199999997</v>
      </c>
    </row>
    <row r="46" spans="1:8" ht="21" x14ac:dyDescent="0.35">
      <c r="A46" s="128" t="s">
        <v>278</v>
      </c>
      <c r="B46" s="27" t="s">
        <v>98</v>
      </c>
      <c r="C46" s="115" t="s">
        <v>277</v>
      </c>
      <c r="D46" s="85" t="s">
        <v>12</v>
      </c>
      <c r="E46" s="68">
        <v>20</v>
      </c>
      <c r="F46" s="103" t="s">
        <v>390</v>
      </c>
      <c r="G46" s="109">
        <f t="shared" si="0"/>
        <v>11.858018999999999</v>
      </c>
      <c r="H46" s="66">
        <f t="shared" si="1"/>
        <v>237.16037999999998</v>
      </c>
    </row>
    <row r="47" spans="1:8" x14ac:dyDescent="0.35">
      <c r="A47" s="129">
        <v>6024</v>
      </c>
      <c r="B47" s="27" t="s">
        <v>99</v>
      </c>
      <c r="C47" s="107" t="s">
        <v>316</v>
      </c>
      <c r="D47" s="85" t="s">
        <v>7</v>
      </c>
      <c r="E47" s="68">
        <v>4</v>
      </c>
      <c r="F47" s="132" t="s">
        <v>391</v>
      </c>
      <c r="G47" s="109">
        <f>(F47*0.2469)+F47</f>
        <v>105.72465100000001</v>
      </c>
      <c r="H47" s="66">
        <f>E47*G47</f>
        <v>422.89860400000003</v>
      </c>
    </row>
    <row r="48" spans="1:8" ht="22" x14ac:dyDescent="0.35">
      <c r="A48" s="129" t="s">
        <v>308</v>
      </c>
      <c r="B48" s="27" t="s">
        <v>318</v>
      </c>
      <c r="C48" s="107" t="s">
        <v>307</v>
      </c>
      <c r="D48" s="85" t="s">
        <v>7</v>
      </c>
      <c r="E48" s="103">
        <v>8</v>
      </c>
      <c r="F48" s="132" t="s">
        <v>392</v>
      </c>
      <c r="G48" s="109">
        <f>(F48*0.2469)+F48</f>
        <v>150.912307</v>
      </c>
      <c r="H48" s="66">
        <f>E48*G48</f>
        <v>1207.298456</v>
      </c>
    </row>
    <row r="49" spans="1:8" ht="22" x14ac:dyDescent="0.35">
      <c r="A49" s="128" t="s">
        <v>325</v>
      </c>
      <c r="B49" s="27" t="s">
        <v>319</v>
      </c>
      <c r="C49" s="107" t="s">
        <v>324</v>
      </c>
      <c r="D49" s="85" t="s">
        <v>6</v>
      </c>
      <c r="E49" s="103">
        <v>23</v>
      </c>
      <c r="F49" s="132" t="s">
        <v>393</v>
      </c>
      <c r="G49" s="65">
        <f>(F49*0.2469)+F49</f>
        <v>879.08943799999997</v>
      </c>
      <c r="H49" s="66">
        <f>E49*G49</f>
        <v>20219.057074</v>
      </c>
    </row>
    <row r="50" spans="1:8" ht="22" x14ac:dyDescent="0.35">
      <c r="A50" s="67">
        <v>11795</v>
      </c>
      <c r="B50" s="27" t="s">
        <v>326</v>
      </c>
      <c r="C50" s="107" t="s">
        <v>191</v>
      </c>
      <c r="D50" s="86" t="s">
        <v>6</v>
      </c>
      <c r="E50" s="92">
        <v>6.45</v>
      </c>
      <c r="F50" s="132" t="s">
        <v>394</v>
      </c>
      <c r="G50" s="65">
        <f>(F50*0.2469)+F50</f>
        <v>651.67981599999996</v>
      </c>
      <c r="H50" s="66">
        <f>E50*G50</f>
        <v>4203.3348132000001</v>
      </c>
    </row>
    <row r="51" spans="1:8" x14ac:dyDescent="0.35">
      <c r="A51" s="46"/>
      <c r="B51" s="27"/>
      <c r="C51" s="170" t="s">
        <v>11</v>
      </c>
      <c r="D51" s="170"/>
      <c r="E51" s="170"/>
      <c r="F51" s="170"/>
      <c r="G51" s="65"/>
      <c r="H51" s="48">
        <f>SUM(H45:H50)</f>
        <v>28614.968447199997</v>
      </c>
    </row>
    <row r="52" spans="1:8" x14ac:dyDescent="0.35">
      <c r="A52" s="45"/>
      <c r="B52" s="130">
        <v>5</v>
      </c>
      <c r="C52" s="171" t="s">
        <v>274</v>
      </c>
      <c r="D52" s="171"/>
      <c r="E52" s="171"/>
      <c r="F52" s="171"/>
      <c r="G52" s="171"/>
      <c r="H52" s="172"/>
    </row>
    <row r="53" spans="1:8" x14ac:dyDescent="0.35">
      <c r="A53" s="46"/>
      <c r="B53" s="120" t="s">
        <v>62</v>
      </c>
      <c r="C53" s="190" t="s">
        <v>273</v>
      </c>
      <c r="D53" s="190"/>
      <c r="E53" s="190"/>
      <c r="F53" s="190"/>
      <c r="G53" s="190"/>
      <c r="H53" s="191"/>
    </row>
    <row r="54" spans="1:8" ht="21" x14ac:dyDescent="0.35">
      <c r="A54" s="128" t="s">
        <v>279</v>
      </c>
      <c r="B54" s="27" t="s">
        <v>63</v>
      </c>
      <c r="C54" s="115" t="s">
        <v>280</v>
      </c>
      <c r="D54" s="85" t="s">
        <v>7</v>
      </c>
      <c r="E54" s="68">
        <v>2</v>
      </c>
      <c r="F54" s="151" t="s">
        <v>395</v>
      </c>
      <c r="G54" s="65">
        <f t="shared" ref="G54:G55" si="2">(F54*0.2469)+F54</f>
        <v>47.494421000000003</v>
      </c>
      <c r="H54" s="66">
        <f t="shared" ref="H54:H55" si="3">E54*G54</f>
        <v>94.988842000000005</v>
      </c>
    </row>
    <row r="55" spans="1:8" x14ac:dyDescent="0.35">
      <c r="A55" s="158" t="s">
        <v>109</v>
      </c>
      <c r="B55" s="27" t="s">
        <v>255</v>
      </c>
      <c r="C55" s="112" t="s">
        <v>281</v>
      </c>
      <c r="D55" s="85" t="s">
        <v>7</v>
      </c>
      <c r="E55" s="68">
        <v>16</v>
      </c>
      <c r="F55" s="69">
        <v>100</v>
      </c>
      <c r="G55" s="65">
        <f t="shared" si="2"/>
        <v>124.69</v>
      </c>
      <c r="H55" s="66">
        <f t="shared" si="3"/>
        <v>1995.04</v>
      </c>
    </row>
    <row r="56" spans="1:8" x14ac:dyDescent="0.35">
      <c r="A56" s="129">
        <v>10422</v>
      </c>
      <c r="B56" s="27" t="s">
        <v>256</v>
      </c>
      <c r="C56" s="107" t="s">
        <v>309</v>
      </c>
      <c r="D56" s="85" t="s">
        <v>7</v>
      </c>
      <c r="E56" s="68">
        <v>8</v>
      </c>
      <c r="F56" s="151" t="s">
        <v>396</v>
      </c>
      <c r="G56" s="65">
        <f>(F56*0.2469)+F56</f>
        <v>377.41169200000002</v>
      </c>
      <c r="H56" s="66">
        <f>E56*G56</f>
        <v>3019.2935360000001</v>
      </c>
    </row>
    <row r="57" spans="1:8" x14ac:dyDescent="0.35">
      <c r="A57" s="89" t="s">
        <v>109</v>
      </c>
      <c r="B57" s="90" t="s">
        <v>287</v>
      </c>
      <c r="C57" s="102" t="s">
        <v>317</v>
      </c>
      <c r="D57" s="98" t="s">
        <v>7</v>
      </c>
      <c r="E57" s="99">
        <v>2</v>
      </c>
      <c r="F57" s="65">
        <v>250</v>
      </c>
      <c r="G57" s="65">
        <f>(F57*0.2469)+F57</f>
        <v>311.72500000000002</v>
      </c>
      <c r="H57" s="66">
        <f>E57*G57</f>
        <v>623.45000000000005</v>
      </c>
    </row>
    <row r="58" spans="1:8" x14ac:dyDescent="0.35">
      <c r="A58" s="127"/>
      <c r="B58" s="170" t="s">
        <v>116</v>
      </c>
      <c r="C58" s="170"/>
      <c r="D58" s="170"/>
      <c r="E58" s="170"/>
      <c r="F58" s="125"/>
      <c r="G58" s="125"/>
      <c r="H58" s="48">
        <f>SUM(H54:H57)</f>
        <v>5732.7723780000006</v>
      </c>
    </row>
    <row r="59" spans="1:8" x14ac:dyDescent="0.35">
      <c r="A59" s="45"/>
      <c r="B59" s="38">
        <v>6</v>
      </c>
      <c r="C59" s="171" t="s">
        <v>90</v>
      </c>
      <c r="D59" s="171"/>
      <c r="E59" s="171"/>
      <c r="F59" s="171"/>
      <c r="G59" s="171"/>
      <c r="H59" s="172"/>
    </row>
    <row r="60" spans="1:8" x14ac:dyDescent="0.35">
      <c r="A60" s="53"/>
      <c r="B60" s="120" t="s">
        <v>66</v>
      </c>
      <c r="C60" s="167" t="s">
        <v>18</v>
      </c>
      <c r="D60" s="167"/>
      <c r="E60" s="167"/>
      <c r="F60" s="167"/>
      <c r="G60" s="167"/>
      <c r="H60" s="168"/>
    </row>
    <row r="61" spans="1:8" ht="32.5" x14ac:dyDescent="0.35">
      <c r="A61" s="104">
        <v>87491</v>
      </c>
      <c r="B61" s="27" t="s">
        <v>100</v>
      </c>
      <c r="C61" s="107" t="s">
        <v>183</v>
      </c>
      <c r="D61" s="85" t="s">
        <v>6</v>
      </c>
      <c r="E61" s="68">
        <v>100.1</v>
      </c>
      <c r="F61" s="103" t="s">
        <v>363</v>
      </c>
      <c r="G61" s="65">
        <f>(F61*0.2469)+F61</f>
        <v>84.203157000000004</v>
      </c>
      <c r="H61" s="66">
        <f>E61*G61</f>
        <v>8428.7360157000003</v>
      </c>
    </row>
    <row r="62" spans="1:8" x14ac:dyDescent="0.35">
      <c r="A62" s="63">
        <v>93188</v>
      </c>
      <c r="B62" s="27" t="s">
        <v>151</v>
      </c>
      <c r="C62" s="107" t="s">
        <v>184</v>
      </c>
      <c r="D62" s="85" t="s">
        <v>12</v>
      </c>
      <c r="E62" s="68">
        <v>2.4</v>
      </c>
      <c r="F62" s="132" t="s">
        <v>364</v>
      </c>
      <c r="G62" s="65">
        <f>(F62*0.2469)+F62</f>
        <v>72.931181000000009</v>
      </c>
      <c r="H62" s="66">
        <f t="shared" ref="H62:H67" si="4">E62*F62</f>
        <v>140.376</v>
      </c>
    </row>
    <row r="63" spans="1:8" ht="22" x14ac:dyDescent="0.35">
      <c r="A63" s="104">
        <v>93187</v>
      </c>
      <c r="B63" s="27" t="s">
        <v>152</v>
      </c>
      <c r="C63" s="107" t="s">
        <v>185</v>
      </c>
      <c r="D63" s="85" t="s">
        <v>12</v>
      </c>
      <c r="E63" s="73">
        <v>2.8</v>
      </c>
      <c r="F63" s="132" t="s">
        <v>365</v>
      </c>
      <c r="G63" s="65">
        <f>(F63*0.2469)+F63</f>
        <v>92.495042000000012</v>
      </c>
      <c r="H63" s="66">
        <f t="shared" si="4"/>
        <v>207.70400000000001</v>
      </c>
    </row>
    <row r="64" spans="1:8" x14ac:dyDescent="0.35">
      <c r="A64" s="46"/>
      <c r="B64" s="120" t="s">
        <v>257</v>
      </c>
      <c r="C64" s="35" t="s">
        <v>105</v>
      </c>
      <c r="D64" s="30"/>
      <c r="E64" s="32"/>
      <c r="F64" s="34"/>
      <c r="G64" s="16"/>
      <c r="H64" s="47"/>
    </row>
    <row r="65" spans="1:8" ht="22" x14ac:dyDescent="0.35">
      <c r="A65" s="129">
        <v>3742</v>
      </c>
      <c r="B65" s="27" t="s">
        <v>258</v>
      </c>
      <c r="C65" s="107" t="s">
        <v>232</v>
      </c>
      <c r="D65" s="85" t="s">
        <v>6</v>
      </c>
      <c r="E65" s="73">
        <v>45.15</v>
      </c>
      <c r="F65" s="132" t="s">
        <v>366</v>
      </c>
      <c r="G65" s="65">
        <f>(F65*0.2469)+F65</f>
        <v>104.527627</v>
      </c>
      <c r="H65" s="66">
        <f t="shared" si="4"/>
        <v>3784.9244999999996</v>
      </c>
    </row>
    <row r="66" spans="1:8" x14ac:dyDescent="0.35">
      <c r="A66" s="53"/>
      <c r="B66" s="120" t="s">
        <v>288</v>
      </c>
      <c r="C66" s="169" t="s">
        <v>20</v>
      </c>
      <c r="D66" s="169"/>
      <c r="E66" s="169"/>
      <c r="F66" s="33"/>
      <c r="G66" s="16"/>
      <c r="H66" s="47"/>
    </row>
    <row r="67" spans="1:8" x14ac:dyDescent="0.35">
      <c r="A67" s="129" t="s">
        <v>237</v>
      </c>
      <c r="B67" s="27" t="s">
        <v>289</v>
      </c>
      <c r="C67" s="111" t="s">
        <v>236</v>
      </c>
      <c r="D67" s="87" t="s">
        <v>6</v>
      </c>
      <c r="E67" s="68">
        <v>27.33</v>
      </c>
      <c r="F67" s="103" t="s">
        <v>368</v>
      </c>
      <c r="G67" s="65">
        <f>(F67*0.2469)+F67</f>
        <v>50.511918999999999</v>
      </c>
      <c r="H67" s="66">
        <f t="shared" si="4"/>
        <v>1107.1382999999998</v>
      </c>
    </row>
    <row r="68" spans="1:8" x14ac:dyDescent="0.35">
      <c r="A68" s="127"/>
      <c r="B68" s="170" t="s">
        <v>17</v>
      </c>
      <c r="C68" s="170"/>
      <c r="D68" s="170"/>
      <c r="E68" s="170"/>
      <c r="F68" s="125"/>
      <c r="G68" s="16"/>
      <c r="H68" s="48">
        <f>SUM(H61:H67)</f>
        <v>13668.8788157</v>
      </c>
    </row>
    <row r="69" spans="1:8" x14ac:dyDescent="0.35">
      <c r="A69" s="45"/>
      <c r="B69" s="38">
        <v>7</v>
      </c>
      <c r="C69" s="171" t="s">
        <v>22</v>
      </c>
      <c r="D69" s="171"/>
      <c r="E69" s="171"/>
      <c r="F69" s="171"/>
      <c r="G69" s="171"/>
      <c r="H69" s="172"/>
    </row>
    <row r="70" spans="1:8" x14ac:dyDescent="0.35">
      <c r="A70" s="53"/>
      <c r="B70" s="120" t="s">
        <v>67</v>
      </c>
      <c r="C70" s="167" t="s">
        <v>23</v>
      </c>
      <c r="D70" s="167"/>
      <c r="E70" s="167"/>
      <c r="F70" s="167"/>
      <c r="G70" s="167"/>
      <c r="H70" s="168"/>
    </row>
    <row r="71" spans="1:8" ht="32.5" x14ac:dyDescent="0.35">
      <c r="A71" s="104">
        <v>91016</v>
      </c>
      <c r="B71" s="85" t="s">
        <v>19</v>
      </c>
      <c r="C71" s="107" t="s">
        <v>186</v>
      </c>
      <c r="D71" s="85" t="s">
        <v>7</v>
      </c>
      <c r="E71" s="68">
        <v>2</v>
      </c>
      <c r="F71" s="152" t="s">
        <v>369</v>
      </c>
      <c r="G71" s="65">
        <f>(F71*0.2469)+F71</f>
        <v>1237.535781</v>
      </c>
      <c r="H71" s="66">
        <f>E71*G71</f>
        <v>2475.0715620000001</v>
      </c>
    </row>
    <row r="72" spans="1:8" x14ac:dyDescent="0.35">
      <c r="A72" s="53"/>
      <c r="B72" s="120" t="s">
        <v>153</v>
      </c>
      <c r="C72" s="120" t="s">
        <v>306</v>
      </c>
      <c r="D72" s="120"/>
      <c r="E72" s="120"/>
      <c r="F72" s="120"/>
      <c r="G72" s="65"/>
      <c r="H72" s="66"/>
    </row>
    <row r="73" spans="1:8" ht="22" x14ac:dyDescent="0.35">
      <c r="A73" s="129" t="s">
        <v>313</v>
      </c>
      <c r="B73" s="85" t="s">
        <v>154</v>
      </c>
      <c r="C73" s="107" t="s">
        <v>312</v>
      </c>
      <c r="D73" s="85" t="s">
        <v>6</v>
      </c>
      <c r="E73" s="68">
        <v>11.76</v>
      </c>
      <c r="F73" s="152" t="s">
        <v>397</v>
      </c>
      <c r="G73" s="65">
        <f t="shared" ref="G73" si="5">(F73*0.2469)+F73</f>
        <v>966.90860500000008</v>
      </c>
      <c r="H73" s="66">
        <f t="shared" ref="H73" si="6">E73*G73</f>
        <v>11370.8451948</v>
      </c>
    </row>
    <row r="74" spans="1:8" x14ac:dyDescent="0.35">
      <c r="A74" s="53"/>
      <c r="B74" s="121" t="s">
        <v>304</v>
      </c>
      <c r="C74" s="169" t="s">
        <v>24</v>
      </c>
      <c r="D74" s="169"/>
      <c r="E74" s="169"/>
      <c r="F74" s="16"/>
      <c r="G74" s="16"/>
      <c r="H74" s="54"/>
    </row>
    <row r="75" spans="1:8" ht="31.5" x14ac:dyDescent="0.35">
      <c r="A75" s="129" t="s">
        <v>333</v>
      </c>
      <c r="B75" s="72" t="s">
        <v>305</v>
      </c>
      <c r="C75" s="108" t="s">
        <v>238</v>
      </c>
      <c r="D75" s="72" t="s">
        <v>6</v>
      </c>
      <c r="E75" s="73">
        <v>2</v>
      </c>
      <c r="F75" s="152" t="s">
        <v>398</v>
      </c>
      <c r="G75" s="65">
        <f>(F75*0.2469)+F75</f>
        <v>910.847981</v>
      </c>
      <c r="H75" s="88">
        <f>E75*G75</f>
        <v>1821.695962</v>
      </c>
    </row>
    <row r="76" spans="1:8" x14ac:dyDescent="0.35">
      <c r="A76" s="127"/>
      <c r="B76" s="174" t="s">
        <v>21</v>
      </c>
      <c r="C76" s="174"/>
      <c r="D76" s="174"/>
      <c r="E76" s="174"/>
      <c r="F76" s="125"/>
      <c r="G76" s="125"/>
      <c r="H76" s="48">
        <f>SUM(H71:H75)</f>
        <v>15667.612718800001</v>
      </c>
    </row>
    <row r="77" spans="1:8" x14ac:dyDescent="0.35">
      <c r="A77" s="45"/>
      <c r="B77" s="38">
        <v>8</v>
      </c>
      <c r="C77" s="171" t="s">
        <v>86</v>
      </c>
      <c r="D77" s="171"/>
      <c r="E77" s="171"/>
      <c r="F77" s="171"/>
      <c r="G77" s="171"/>
      <c r="H77" s="172"/>
    </row>
    <row r="78" spans="1:8" x14ac:dyDescent="0.35">
      <c r="A78" s="53"/>
      <c r="B78" s="120" t="s">
        <v>68</v>
      </c>
      <c r="C78" s="167" t="s">
        <v>27</v>
      </c>
      <c r="D78" s="167"/>
      <c r="E78" s="167"/>
      <c r="F78" s="167"/>
      <c r="G78" s="167"/>
      <c r="H78" s="168"/>
    </row>
    <row r="79" spans="1:8" ht="22" x14ac:dyDescent="0.35">
      <c r="A79" s="63">
        <v>94204</v>
      </c>
      <c r="B79" s="27" t="s">
        <v>69</v>
      </c>
      <c r="C79" s="107" t="s">
        <v>164</v>
      </c>
      <c r="D79" s="27" t="s">
        <v>6</v>
      </c>
      <c r="E79" s="68">
        <v>58.06</v>
      </c>
      <c r="F79" s="103" t="s">
        <v>399</v>
      </c>
      <c r="G79" s="65">
        <f>(F79*0.2469)+F79</f>
        <v>63.529555000000002</v>
      </c>
      <c r="H79" s="66">
        <f>E79*G79</f>
        <v>3688.5259633000001</v>
      </c>
    </row>
    <row r="80" spans="1:8" ht="22" x14ac:dyDescent="0.35">
      <c r="A80" s="63">
        <v>94221</v>
      </c>
      <c r="B80" s="27" t="s">
        <v>259</v>
      </c>
      <c r="C80" s="107" t="s">
        <v>187</v>
      </c>
      <c r="D80" s="27" t="s">
        <v>12</v>
      </c>
      <c r="E80" s="68">
        <v>21.35</v>
      </c>
      <c r="F80" s="103" t="s">
        <v>370</v>
      </c>
      <c r="G80" s="65">
        <f>(F80*0.2469)+F80</f>
        <v>27.070199000000002</v>
      </c>
      <c r="H80" s="66">
        <f>E80*G80</f>
        <v>577.94874865000008</v>
      </c>
    </row>
    <row r="81" spans="1:8" ht="32.5" x14ac:dyDescent="0.35">
      <c r="A81" s="63">
        <v>92567</v>
      </c>
      <c r="B81" s="27" t="s">
        <v>260</v>
      </c>
      <c r="C81" s="111" t="s">
        <v>188</v>
      </c>
      <c r="D81" s="27" t="s">
        <v>6</v>
      </c>
      <c r="E81" s="68">
        <v>196</v>
      </c>
      <c r="F81" s="103" t="s">
        <v>371</v>
      </c>
      <c r="G81" s="65">
        <f>(F81*0.2469)+F81</f>
        <v>29.963007000000001</v>
      </c>
      <c r="H81" s="66">
        <f>E81*G81</f>
        <v>5872.7493720000002</v>
      </c>
    </row>
    <row r="82" spans="1:8" ht="22" x14ac:dyDescent="0.35">
      <c r="A82" s="89">
        <v>94228</v>
      </c>
      <c r="B82" s="90" t="s">
        <v>290</v>
      </c>
      <c r="C82" s="107" t="s">
        <v>163</v>
      </c>
      <c r="D82" s="90" t="s">
        <v>12</v>
      </c>
      <c r="E82" s="91">
        <v>15.25</v>
      </c>
      <c r="F82" s="132" t="s">
        <v>400</v>
      </c>
      <c r="G82" s="65">
        <f>(F82*0.2469)+F82</f>
        <v>134.51557199999999</v>
      </c>
      <c r="H82" s="66">
        <f>E82*G82</f>
        <v>2051.3624729999997</v>
      </c>
    </row>
    <row r="83" spans="1:8" x14ac:dyDescent="0.35">
      <c r="A83" s="127"/>
      <c r="B83" s="170" t="s">
        <v>26</v>
      </c>
      <c r="C83" s="170"/>
      <c r="D83" s="170"/>
      <c r="E83" s="170"/>
      <c r="F83" s="125"/>
      <c r="G83" s="125"/>
      <c r="H83" s="48">
        <f>SUM(H79:H82)</f>
        <v>12190.58655695</v>
      </c>
    </row>
    <row r="84" spans="1:8" x14ac:dyDescent="0.35">
      <c r="A84" s="45"/>
      <c r="B84" s="38">
        <v>9</v>
      </c>
      <c r="C84" s="171" t="s">
        <v>31</v>
      </c>
      <c r="D84" s="171"/>
      <c r="E84" s="171"/>
      <c r="F84" s="171"/>
      <c r="G84" s="171"/>
      <c r="H84" s="172"/>
    </row>
    <row r="85" spans="1:8" x14ac:dyDescent="0.35">
      <c r="A85" s="53"/>
      <c r="B85" s="120" t="s">
        <v>71</v>
      </c>
      <c r="C85" s="167" t="s">
        <v>32</v>
      </c>
      <c r="D85" s="167"/>
      <c r="E85" s="167"/>
      <c r="F85" s="167"/>
      <c r="G85" s="167"/>
      <c r="H85" s="168"/>
    </row>
    <row r="86" spans="1:8" ht="32.5" x14ac:dyDescent="0.35">
      <c r="A86" s="63">
        <v>87905</v>
      </c>
      <c r="B86" s="27" t="s">
        <v>28</v>
      </c>
      <c r="C86" s="107" t="s">
        <v>189</v>
      </c>
      <c r="D86" s="85" t="s">
        <v>6</v>
      </c>
      <c r="E86" s="68">
        <v>195.15</v>
      </c>
      <c r="F86" s="103" t="s">
        <v>372</v>
      </c>
      <c r="G86" s="65">
        <f>(F86*0.2469)+F86</f>
        <v>8.6160790000000009</v>
      </c>
      <c r="H86" s="66">
        <f>E86*G86</f>
        <v>1681.4278168500002</v>
      </c>
    </row>
    <row r="87" spans="1:8" ht="32.5" x14ac:dyDescent="0.35">
      <c r="A87" s="63">
        <v>87775</v>
      </c>
      <c r="B87" s="27" t="s">
        <v>267</v>
      </c>
      <c r="C87" s="107" t="s">
        <v>190</v>
      </c>
      <c r="D87" s="85" t="s">
        <v>6</v>
      </c>
      <c r="E87" s="68">
        <v>195.15</v>
      </c>
      <c r="F87" s="103" t="s">
        <v>373</v>
      </c>
      <c r="G87" s="65">
        <f>(F87*0.2469)+F87</f>
        <v>56.621728999999995</v>
      </c>
      <c r="H87" s="66">
        <f>E87*G87</f>
        <v>11049.730414349999</v>
      </c>
    </row>
    <row r="88" spans="1:8" x14ac:dyDescent="0.35">
      <c r="A88" s="89" t="s">
        <v>106</v>
      </c>
      <c r="B88" s="27" t="s">
        <v>268</v>
      </c>
      <c r="C88" s="27" t="s">
        <v>283</v>
      </c>
      <c r="D88" s="85" t="s">
        <v>6</v>
      </c>
      <c r="E88" s="68">
        <v>84.3</v>
      </c>
      <c r="F88" s="65">
        <v>21.32</v>
      </c>
      <c r="G88" s="65">
        <f>(F88*0.2469)+F88</f>
        <v>26.583908000000001</v>
      </c>
      <c r="H88" s="66">
        <f>E88*G88</f>
        <v>2241.0234443999998</v>
      </c>
    </row>
    <row r="89" spans="1:8" x14ac:dyDescent="0.35">
      <c r="A89" s="53"/>
      <c r="B89" s="120" t="s">
        <v>72</v>
      </c>
      <c r="C89" s="169" t="s">
        <v>33</v>
      </c>
      <c r="D89" s="169"/>
      <c r="E89" s="169"/>
      <c r="F89" s="169"/>
      <c r="G89" s="169"/>
      <c r="H89" s="173"/>
    </row>
    <row r="90" spans="1:8" ht="22" x14ac:dyDescent="0.35">
      <c r="A90" s="67">
        <v>87242</v>
      </c>
      <c r="B90" s="27" t="s">
        <v>291</v>
      </c>
      <c r="C90" s="107" t="s">
        <v>212</v>
      </c>
      <c r="D90" s="86" t="s">
        <v>6</v>
      </c>
      <c r="E90" s="92">
        <v>93.84</v>
      </c>
      <c r="F90" s="151" t="s">
        <v>374</v>
      </c>
      <c r="G90" s="65">
        <f>(F90*0.2469)+F90</f>
        <v>243.83129500000001</v>
      </c>
      <c r="H90" s="66">
        <f>E90*G90</f>
        <v>22881.1287228</v>
      </c>
    </row>
    <row r="91" spans="1:8" x14ac:dyDescent="0.35">
      <c r="A91" s="127"/>
      <c r="B91" s="170" t="s">
        <v>30</v>
      </c>
      <c r="C91" s="170"/>
      <c r="D91" s="170"/>
      <c r="E91" s="170"/>
      <c r="F91" s="125"/>
      <c r="G91" s="125"/>
      <c r="H91" s="48">
        <f>SUM(H86:H90)</f>
        <v>37853.310398399997</v>
      </c>
    </row>
    <row r="92" spans="1:8" x14ac:dyDescent="0.35">
      <c r="A92" s="45"/>
      <c r="B92" s="38">
        <v>10</v>
      </c>
      <c r="C92" s="171" t="s">
        <v>35</v>
      </c>
      <c r="D92" s="171"/>
      <c r="E92" s="171"/>
      <c r="F92" s="171"/>
      <c r="G92" s="171"/>
      <c r="H92" s="172"/>
    </row>
    <row r="93" spans="1:8" x14ac:dyDescent="0.35">
      <c r="A93" s="53"/>
      <c r="B93" s="120" t="s">
        <v>261</v>
      </c>
      <c r="C93" s="167" t="s">
        <v>64</v>
      </c>
      <c r="D93" s="167"/>
      <c r="E93" s="167"/>
      <c r="F93" s="167"/>
      <c r="G93" s="167"/>
      <c r="H93" s="168"/>
    </row>
    <row r="94" spans="1:8" ht="23.5" customHeight="1" x14ac:dyDescent="0.35">
      <c r="A94" s="63">
        <v>87755</v>
      </c>
      <c r="B94" s="27" t="s">
        <v>262</v>
      </c>
      <c r="C94" s="107" t="s">
        <v>192</v>
      </c>
      <c r="D94" s="85" t="s">
        <v>6</v>
      </c>
      <c r="E94" s="68">
        <v>32.409999999999997</v>
      </c>
      <c r="F94" s="152" t="s">
        <v>375</v>
      </c>
      <c r="G94" s="69">
        <f>(F94*0.2469)+F94</f>
        <v>47.469482999999997</v>
      </c>
      <c r="H94" s="93">
        <f>E94*G94</f>
        <v>1538.4859440299997</v>
      </c>
    </row>
    <row r="95" spans="1:8" x14ac:dyDescent="0.35">
      <c r="A95" s="97"/>
      <c r="B95" s="120" t="s">
        <v>73</v>
      </c>
      <c r="C95" s="169" t="s">
        <v>36</v>
      </c>
      <c r="D95" s="169"/>
      <c r="E95" s="169"/>
      <c r="F95" s="169"/>
      <c r="G95" s="169"/>
      <c r="H95" s="173"/>
    </row>
    <row r="96" spans="1:8" ht="22" x14ac:dyDescent="0.35">
      <c r="A96" s="63">
        <v>95241</v>
      </c>
      <c r="B96" s="27" t="s">
        <v>45</v>
      </c>
      <c r="C96" s="107" t="s">
        <v>193</v>
      </c>
      <c r="D96" s="86" t="s">
        <v>6</v>
      </c>
      <c r="E96" s="92">
        <v>51.57</v>
      </c>
      <c r="F96" s="152" t="s">
        <v>376</v>
      </c>
      <c r="G96" s="69">
        <f>(F96*0.2469)+F96</f>
        <v>29.065238999999998</v>
      </c>
      <c r="H96" s="93">
        <f>E96*G96</f>
        <v>1498.8943752299999</v>
      </c>
    </row>
    <row r="97" spans="1:8" x14ac:dyDescent="0.35">
      <c r="A97" s="97"/>
      <c r="B97" s="120" t="s">
        <v>292</v>
      </c>
      <c r="C97" s="169" t="s">
        <v>33</v>
      </c>
      <c r="D97" s="169"/>
      <c r="E97" s="169"/>
      <c r="F97" s="94"/>
      <c r="G97" s="94"/>
      <c r="H97" s="95"/>
    </row>
    <row r="98" spans="1:8" ht="22" x14ac:dyDescent="0.35">
      <c r="A98" s="67">
        <v>87251</v>
      </c>
      <c r="B98" s="96" t="s">
        <v>293</v>
      </c>
      <c r="C98" s="107" t="s">
        <v>194</v>
      </c>
      <c r="D98" s="86" t="s">
        <v>6</v>
      </c>
      <c r="E98" s="92">
        <v>32.409999999999997</v>
      </c>
      <c r="F98" s="132" t="s">
        <v>377</v>
      </c>
      <c r="G98" s="69">
        <f>(F98*0.2469)+F98</f>
        <v>48.778728000000001</v>
      </c>
      <c r="H98" s="93">
        <f>E98*G98</f>
        <v>1580.91857448</v>
      </c>
    </row>
    <row r="99" spans="1:8" ht="22" x14ac:dyDescent="0.35">
      <c r="A99" s="128" t="s">
        <v>241</v>
      </c>
      <c r="B99" s="96" t="s">
        <v>294</v>
      </c>
      <c r="C99" s="107" t="s">
        <v>240</v>
      </c>
      <c r="D99" s="86" t="s">
        <v>12</v>
      </c>
      <c r="E99" s="92">
        <v>34.299999999999997</v>
      </c>
      <c r="F99" s="132" t="s">
        <v>378</v>
      </c>
      <c r="G99" s="69">
        <f>(F99*0.2469)+F99</f>
        <v>8.0425050000000002</v>
      </c>
      <c r="H99" s="93">
        <f>E99*G99</f>
        <v>275.85792149999997</v>
      </c>
    </row>
    <row r="100" spans="1:8" x14ac:dyDescent="0.35">
      <c r="A100" s="97"/>
      <c r="B100" s="120" t="s">
        <v>295</v>
      </c>
      <c r="C100" s="169" t="s">
        <v>37</v>
      </c>
      <c r="D100" s="169"/>
      <c r="E100" s="169"/>
      <c r="F100" s="94"/>
      <c r="G100" s="94"/>
      <c r="H100" s="95"/>
    </row>
    <row r="101" spans="1:8" ht="24.5" customHeight="1" x14ac:dyDescent="0.35">
      <c r="A101" s="63">
        <v>90950</v>
      </c>
      <c r="B101" s="27" t="s">
        <v>296</v>
      </c>
      <c r="C101" s="107" t="s">
        <v>195</v>
      </c>
      <c r="D101" s="85" t="s">
        <v>6</v>
      </c>
      <c r="E101" s="68">
        <v>14.64</v>
      </c>
      <c r="F101" s="151" t="s">
        <v>379</v>
      </c>
      <c r="G101" s="69">
        <f>(F101*0.2469)+F101</f>
        <v>90.138401000000016</v>
      </c>
      <c r="H101" s="93">
        <f>E101*G101</f>
        <v>1319.6261906400002</v>
      </c>
    </row>
    <row r="102" spans="1:8" x14ac:dyDescent="0.35">
      <c r="A102" s="127"/>
      <c r="B102" s="170" t="s">
        <v>34</v>
      </c>
      <c r="C102" s="170"/>
      <c r="D102" s="170"/>
      <c r="E102" s="170"/>
      <c r="F102" s="125"/>
      <c r="G102" s="125"/>
      <c r="H102" s="48">
        <f>SUM(H94:H101)</f>
        <v>6213.78300588</v>
      </c>
    </row>
    <row r="103" spans="1:8" x14ac:dyDescent="0.35">
      <c r="A103" s="45"/>
      <c r="B103" s="38">
        <v>11</v>
      </c>
      <c r="C103" s="171" t="s">
        <v>39</v>
      </c>
      <c r="D103" s="171"/>
      <c r="E103" s="171"/>
      <c r="F103" s="171"/>
      <c r="G103" s="171"/>
      <c r="H103" s="172"/>
    </row>
    <row r="104" spans="1:8" x14ac:dyDescent="0.35">
      <c r="A104" s="53"/>
      <c r="B104" s="120" t="s">
        <v>270</v>
      </c>
      <c r="C104" s="167" t="s">
        <v>244</v>
      </c>
      <c r="D104" s="167"/>
      <c r="E104" s="167"/>
      <c r="F104" s="167"/>
      <c r="G104" s="167"/>
      <c r="H104" s="168"/>
    </row>
    <row r="105" spans="1:8" x14ac:dyDescent="0.35">
      <c r="A105" s="129" t="s">
        <v>246</v>
      </c>
      <c r="B105" s="27" t="s">
        <v>160</v>
      </c>
      <c r="C105" s="107" t="s">
        <v>245</v>
      </c>
      <c r="D105" s="86" t="s">
        <v>6</v>
      </c>
      <c r="E105" s="27">
        <v>53</v>
      </c>
      <c r="F105" s="132" t="s">
        <v>380</v>
      </c>
      <c r="G105" s="105">
        <f>(F105*0.2469)+F105</f>
        <v>2.5312069999999998</v>
      </c>
      <c r="H105" s="106">
        <f>(E105*G105)</f>
        <v>134.15397099999998</v>
      </c>
    </row>
    <row r="106" spans="1:8" ht="22" x14ac:dyDescent="0.35">
      <c r="A106" s="129">
        <v>88489</v>
      </c>
      <c r="B106" s="27" t="s">
        <v>297</v>
      </c>
      <c r="C106" s="107" t="s">
        <v>243</v>
      </c>
      <c r="D106" s="86" t="s">
        <v>6</v>
      </c>
      <c r="E106" s="27">
        <v>53</v>
      </c>
      <c r="F106" s="132" t="s">
        <v>381</v>
      </c>
      <c r="G106" s="105">
        <f>(F106*0.2469)+F106</f>
        <v>17.793263</v>
      </c>
      <c r="H106" s="106">
        <f>(E106*G106)</f>
        <v>943.04293899999993</v>
      </c>
    </row>
    <row r="107" spans="1:8" x14ac:dyDescent="0.35">
      <c r="A107" s="129" t="s">
        <v>247</v>
      </c>
      <c r="B107" s="27" t="s">
        <v>298</v>
      </c>
      <c r="C107" s="107" t="s">
        <v>248</v>
      </c>
      <c r="D107" s="86" t="s">
        <v>6</v>
      </c>
      <c r="E107" s="27">
        <v>45.15</v>
      </c>
      <c r="F107" s="132" t="s">
        <v>382</v>
      </c>
      <c r="G107" s="105">
        <f>(F107*0.2469)+F107</f>
        <v>2.9551530000000001</v>
      </c>
      <c r="H107" s="106">
        <f>(E107*G107)</f>
        <v>133.42515795</v>
      </c>
    </row>
    <row r="108" spans="1:8" ht="22" x14ac:dyDescent="0.35">
      <c r="A108" s="129" t="s">
        <v>249</v>
      </c>
      <c r="B108" s="27" t="s">
        <v>299</v>
      </c>
      <c r="C108" s="107" t="s">
        <v>242</v>
      </c>
      <c r="D108" s="86" t="s">
        <v>6</v>
      </c>
      <c r="E108" s="27">
        <v>45.15</v>
      </c>
      <c r="F108" s="132" t="s">
        <v>383</v>
      </c>
      <c r="G108" s="105">
        <f>(F108*0.2469)+F108</f>
        <v>19.676082000000001</v>
      </c>
      <c r="H108" s="106">
        <f>(E108*G108)</f>
        <v>888.37510229999998</v>
      </c>
    </row>
    <row r="109" spans="1:8" x14ac:dyDescent="0.35">
      <c r="A109" s="53"/>
      <c r="B109" s="120" t="s">
        <v>300</v>
      </c>
      <c r="C109" s="169" t="s">
        <v>40</v>
      </c>
      <c r="D109" s="169"/>
      <c r="E109" s="169"/>
      <c r="F109" s="169"/>
      <c r="G109" s="169"/>
      <c r="H109" s="173"/>
    </row>
    <row r="110" spans="1:8" ht="22" x14ac:dyDescent="0.35">
      <c r="A110" s="129" t="s">
        <v>282</v>
      </c>
      <c r="B110" s="27" t="s">
        <v>301</v>
      </c>
      <c r="C110" s="107" t="s">
        <v>250</v>
      </c>
      <c r="D110" s="85" t="s">
        <v>6</v>
      </c>
      <c r="E110" s="83">
        <v>17.100000000000001</v>
      </c>
      <c r="F110" s="132" t="s">
        <v>401</v>
      </c>
      <c r="G110" s="65">
        <f>(F110*0.2469)+F110</f>
        <v>15.087489999999999</v>
      </c>
      <c r="H110" s="66">
        <f>E110*G110</f>
        <v>257.99607900000001</v>
      </c>
    </row>
    <row r="111" spans="1:8" x14ac:dyDescent="0.35">
      <c r="A111" s="75">
        <v>7306</v>
      </c>
      <c r="B111" s="71" t="s">
        <v>302</v>
      </c>
      <c r="C111" s="107" t="s">
        <v>196</v>
      </c>
      <c r="D111" s="72" t="s">
        <v>6</v>
      </c>
      <c r="E111" s="73">
        <v>1.8</v>
      </c>
      <c r="F111" s="151" t="s">
        <v>402</v>
      </c>
      <c r="G111" s="65">
        <f>(F111*0.2469)+F111</f>
        <v>48.055526</v>
      </c>
      <c r="H111" s="66">
        <f>E111*G111</f>
        <v>86.499946800000004</v>
      </c>
    </row>
    <row r="112" spans="1:8" x14ac:dyDescent="0.35">
      <c r="A112" s="127"/>
      <c r="B112" s="170" t="s">
        <v>38</v>
      </c>
      <c r="C112" s="170"/>
      <c r="D112" s="170"/>
      <c r="E112" s="170"/>
      <c r="F112" s="125"/>
      <c r="G112" s="125"/>
      <c r="H112" s="48">
        <f>SUM(H105:H111)</f>
        <v>2443.4931960499998</v>
      </c>
    </row>
    <row r="113" spans="1:8" x14ac:dyDescent="0.35">
      <c r="A113" s="45"/>
      <c r="B113" s="38">
        <v>12</v>
      </c>
      <c r="C113" s="171" t="s">
        <v>41</v>
      </c>
      <c r="D113" s="171"/>
      <c r="E113" s="171"/>
      <c r="F113" s="171"/>
      <c r="G113" s="171"/>
      <c r="H113" s="172"/>
    </row>
    <row r="114" spans="1:8" x14ac:dyDescent="0.35">
      <c r="A114" s="53"/>
      <c r="B114" s="120" t="s">
        <v>74</v>
      </c>
      <c r="C114" s="167" t="s">
        <v>41</v>
      </c>
      <c r="D114" s="167"/>
      <c r="E114" s="167"/>
      <c r="F114" s="16"/>
      <c r="G114" s="16"/>
      <c r="H114" s="54"/>
    </row>
    <row r="115" spans="1:8" x14ac:dyDescent="0.35">
      <c r="A115" s="129">
        <v>10492</v>
      </c>
      <c r="B115" s="27" t="s">
        <v>263</v>
      </c>
      <c r="C115" s="107" t="s">
        <v>197</v>
      </c>
      <c r="D115" s="27" t="s">
        <v>6</v>
      </c>
      <c r="E115" s="68">
        <v>1.8</v>
      </c>
      <c r="F115" s="151" t="s">
        <v>384</v>
      </c>
      <c r="G115" s="65">
        <f>(F115*0.2469)+F115</f>
        <v>149.615531</v>
      </c>
      <c r="H115" s="66">
        <f>E115*G115</f>
        <v>269.3079558</v>
      </c>
    </row>
    <row r="116" spans="1:8" x14ac:dyDescent="0.35">
      <c r="A116" s="129">
        <v>11186</v>
      </c>
      <c r="B116" s="110" t="s">
        <v>310</v>
      </c>
      <c r="C116" s="107" t="s">
        <v>311</v>
      </c>
      <c r="D116" s="110" t="s">
        <v>6</v>
      </c>
      <c r="E116" s="110">
        <v>9.9</v>
      </c>
      <c r="F116" s="151" t="s">
        <v>403</v>
      </c>
      <c r="G116" s="65">
        <f>(F116*0.2469)+F116</f>
        <v>428.921131</v>
      </c>
      <c r="H116" s="66">
        <f>E116*G116</f>
        <v>4246.3191969</v>
      </c>
    </row>
    <row r="117" spans="1:8" x14ac:dyDescent="0.35">
      <c r="A117" s="127"/>
      <c r="B117" s="170" t="s">
        <v>303</v>
      </c>
      <c r="C117" s="170"/>
      <c r="D117" s="170"/>
      <c r="E117" s="170"/>
      <c r="F117" s="125"/>
      <c r="G117" s="125"/>
      <c r="H117" s="48">
        <f>SUM(H115+H116)</f>
        <v>4515.6271526999999</v>
      </c>
    </row>
    <row r="118" spans="1:8" x14ac:dyDescent="0.35">
      <c r="A118" s="192" t="s">
        <v>65</v>
      </c>
      <c r="B118" s="193"/>
      <c r="C118" s="193"/>
      <c r="D118" s="193"/>
      <c r="E118" s="193"/>
      <c r="F118" s="194"/>
      <c r="G118" s="188">
        <f>SUM(H117+H112+H102+H91+H83+H76+H68+H58+H26+H11+H42+H51)</f>
        <v>146676.54958301</v>
      </c>
      <c r="H118" s="189"/>
    </row>
    <row r="119" spans="1:8" x14ac:dyDescent="0.35">
      <c r="A119" s="58"/>
      <c r="B119" s="3"/>
      <c r="C119" s="3" t="s">
        <v>413</v>
      </c>
      <c r="D119" s="3"/>
      <c r="E119" s="3"/>
      <c r="F119" s="3"/>
      <c r="G119" s="3"/>
      <c r="H119" s="18"/>
    </row>
    <row r="120" spans="1:8" x14ac:dyDescent="0.35">
      <c r="A120" s="58"/>
      <c r="B120" s="3"/>
      <c r="C120" s="3"/>
      <c r="D120" s="3"/>
      <c r="E120" s="3"/>
      <c r="F120" s="3"/>
      <c r="G120" s="3"/>
      <c r="H120" s="18"/>
    </row>
    <row r="121" spans="1:8" x14ac:dyDescent="0.35">
      <c r="A121" s="59"/>
      <c r="B121" s="119"/>
      <c r="C121" s="119"/>
      <c r="D121" s="119"/>
      <c r="E121" s="119"/>
      <c r="F121" s="119"/>
      <c r="G121" s="119"/>
      <c r="H121" s="42"/>
    </row>
    <row r="122" spans="1:8" x14ac:dyDescent="0.35">
      <c r="A122" s="59"/>
      <c r="B122" s="119"/>
      <c r="C122" s="119" t="s">
        <v>422</v>
      </c>
      <c r="D122" s="119" t="s">
        <v>213</v>
      </c>
      <c r="E122" s="119"/>
      <c r="F122" s="119"/>
      <c r="G122" s="119"/>
      <c r="H122" s="42"/>
    </row>
    <row r="123" spans="1:8" ht="15" thickBot="1" x14ac:dyDescent="0.4">
      <c r="A123" s="60"/>
      <c r="B123" s="61"/>
      <c r="C123" s="61" t="s">
        <v>421</v>
      </c>
      <c r="D123" s="61" t="s">
        <v>93</v>
      </c>
      <c r="E123" s="61"/>
      <c r="F123" s="61"/>
      <c r="G123" s="61"/>
      <c r="H123" s="62"/>
    </row>
  </sheetData>
  <mergeCells count="56">
    <mergeCell ref="C32:E32"/>
    <mergeCell ref="A5:H5"/>
    <mergeCell ref="C7:H7"/>
    <mergeCell ref="B11:E11"/>
    <mergeCell ref="C12:H12"/>
    <mergeCell ref="C13:H13"/>
    <mergeCell ref="C16:E16"/>
    <mergeCell ref="C22:H22"/>
    <mergeCell ref="B26:E26"/>
    <mergeCell ref="A4:C4"/>
    <mergeCell ref="A1:H1"/>
    <mergeCell ref="A2:C2"/>
    <mergeCell ref="G2:H2"/>
    <mergeCell ref="A3:C3"/>
    <mergeCell ref="D3:H3"/>
    <mergeCell ref="C27:H27"/>
    <mergeCell ref="C28:E28"/>
    <mergeCell ref="C85:H85"/>
    <mergeCell ref="C89:H89"/>
    <mergeCell ref="C34:E34"/>
    <mergeCell ref="C36:E36"/>
    <mergeCell ref="B58:E58"/>
    <mergeCell ref="C59:H59"/>
    <mergeCell ref="C60:H60"/>
    <mergeCell ref="C43:H43"/>
    <mergeCell ref="C44:H44"/>
    <mergeCell ref="C52:H52"/>
    <mergeCell ref="C53:H53"/>
    <mergeCell ref="C42:F42"/>
    <mergeCell ref="C51:F51"/>
    <mergeCell ref="B76:E76"/>
    <mergeCell ref="C77:H77"/>
    <mergeCell ref="C78:H78"/>
    <mergeCell ref="B83:E83"/>
    <mergeCell ref="C84:H84"/>
    <mergeCell ref="C66:E66"/>
    <mergeCell ref="B68:E68"/>
    <mergeCell ref="C69:H69"/>
    <mergeCell ref="C70:H70"/>
    <mergeCell ref="C74:E74"/>
    <mergeCell ref="G118:H118"/>
    <mergeCell ref="C114:E114"/>
    <mergeCell ref="B117:E117"/>
    <mergeCell ref="C113:H113"/>
    <mergeCell ref="B91:E91"/>
    <mergeCell ref="C92:H92"/>
    <mergeCell ref="C93:H93"/>
    <mergeCell ref="C95:H95"/>
    <mergeCell ref="C97:E97"/>
    <mergeCell ref="C100:E100"/>
    <mergeCell ref="B102:E102"/>
    <mergeCell ref="C103:H103"/>
    <mergeCell ref="C104:H104"/>
    <mergeCell ref="B112:E112"/>
    <mergeCell ref="C109:H109"/>
    <mergeCell ref="A118:F11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5" zoomScaleNormal="115" workbookViewId="0">
      <selection activeCell="G2" sqref="G2:H2"/>
    </sheetView>
  </sheetViews>
  <sheetFormatPr defaultRowHeight="14.5" x14ac:dyDescent="0.35"/>
  <cols>
    <col min="1" max="1" width="7.81640625" customWidth="1"/>
    <col min="3" max="3" width="53.54296875" customWidth="1"/>
    <col min="4" max="4" width="5.26953125" customWidth="1"/>
    <col min="5" max="5" width="6.36328125" bestFit="1" customWidth="1"/>
    <col min="6" max="6" width="10.1796875" bestFit="1" customWidth="1"/>
    <col min="7" max="7" width="11.08984375" bestFit="1" customWidth="1"/>
    <col min="8" max="8" width="10.6328125" bestFit="1" customWidth="1"/>
  </cols>
  <sheetData>
    <row r="1" spans="1:8" x14ac:dyDescent="0.35">
      <c r="A1" s="175" t="s">
        <v>323</v>
      </c>
      <c r="B1" s="176"/>
      <c r="C1" s="176"/>
      <c r="D1" s="176"/>
      <c r="E1" s="176"/>
      <c r="F1" s="176"/>
      <c r="G1" s="176"/>
      <c r="H1" s="177"/>
    </row>
    <row r="2" spans="1:8" x14ac:dyDescent="0.35">
      <c r="A2" s="180" t="s">
        <v>175</v>
      </c>
      <c r="B2" s="178"/>
      <c r="C2" s="178"/>
      <c r="D2" s="136"/>
      <c r="E2" s="136"/>
      <c r="F2" s="136"/>
      <c r="G2" s="184" t="s">
        <v>425</v>
      </c>
      <c r="H2" s="185"/>
    </row>
    <row r="3" spans="1:8" x14ac:dyDescent="0.35">
      <c r="A3" s="165" t="s">
        <v>42</v>
      </c>
      <c r="B3" s="166"/>
      <c r="C3" s="166"/>
      <c r="D3" s="178" t="s">
        <v>331</v>
      </c>
      <c r="E3" s="178"/>
      <c r="F3" s="178"/>
      <c r="G3" s="178"/>
      <c r="H3" s="179"/>
    </row>
    <row r="4" spans="1:8" x14ac:dyDescent="0.35">
      <c r="A4" s="165" t="s">
        <v>43</v>
      </c>
      <c r="B4" s="166"/>
      <c r="C4" s="166"/>
      <c r="D4" s="131"/>
      <c r="E4" s="131"/>
      <c r="F4" s="131"/>
      <c r="G4" s="131" t="s">
        <v>117</v>
      </c>
      <c r="H4" s="137"/>
    </row>
    <row r="5" spans="1:8" x14ac:dyDescent="0.35">
      <c r="A5" s="162" t="s">
        <v>0</v>
      </c>
      <c r="B5" s="163"/>
      <c r="C5" s="163"/>
      <c r="D5" s="163"/>
      <c r="E5" s="163"/>
      <c r="F5" s="163"/>
      <c r="G5" s="163"/>
      <c r="H5" s="164"/>
    </row>
    <row r="6" spans="1:8" x14ac:dyDescent="0.35">
      <c r="A6" s="43" t="s">
        <v>75</v>
      </c>
      <c r="B6" s="38" t="s">
        <v>1</v>
      </c>
      <c r="C6" s="38" t="s">
        <v>2</v>
      </c>
      <c r="D6" s="122" t="s">
        <v>3</v>
      </c>
      <c r="E6" s="122" t="s">
        <v>4</v>
      </c>
      <c r="F6" s="122" t="s">
        <v>5</v>
      </c>
      <c r="G6" s="122" t="s">
        <v>104</v>
      </c>
      <c r="H6" s="44" t="s">
        <v>57</v>
      </c>
    </row>
    <row r="7" spans="1:8" x14ac:dyDescent="0.35">
      <c r="A7" s="135"/>
      <c r="B7" s="186"/>
      <c r="C7" s="186"/>
      <c r="D7" s="186"/>
      <c r="E7" s="186"/>
      <c r="F7" s="186"/>
      <c r="G7" s="186"/>
      <c r="H7" s="187"/>
    </row>
    <row r="8" spans="1:8" x14ac:dyDescent="0.35">
      <c r="A8" s="56"/>
      <c r="B8" s="26">
        <v>1</v>
      </c>
      <c r="C8" s="195" t="s">
        <v>112</v>
      </c>
      <c r="D8" s="195"/>
      <c r="E8" s="195"/>
      <c r="F8" s="195"/>
      <c r="G8" s="195"/>
      <c r="H8" s="196"/>
    </row>
    <row r="9" spans="1:8" x14ac:dyDescent="0.35">
      <c r="A9" s="159" t="s">
        <v>106</v>
      </c>
      <c r="B9" s="27" t="s">
        <v>58</v>
      </c>
      <c r="C9" s="71" t="s">
        <v>284</v>
      </c>
      <c r="D9" s="27" t="s">
        <v>9</v>
      </c>
      <c r="E9" s="64">
        <v>1.87</v>
      </c>
      <c r="F9" s="65">
        <v>1400</v>
      </c>
      <c r="G9" s="65">
        <f t="shared" ref="G9:G14" si="0">(F9*0.2469)+F9</f>
        <v>1745.66</v>
      </c>
      <c r="H9" s="66">
        <f t="shared" ref="H9:H14" si="1">E9*G9</f>
        <v>3264.3842000000004</v>
      </c>
    </row>
    <row r="10" spans="1:8" x14ac:dyDescent="0.35">
      <c r="A10" s="159" t="s">
        <v>106</v>
      </c>
      <c r="B10" s="27" t="s">
        <v>96</v>
      </c>
      <c r="C10" s="71" t="s">
        <v>285</v>
      </c>
      <c r="D10" s="27" t="s">
        <v>9</v>
      </c>
      <c r="E10" s="64">
        <v>0.64</v>
      </c>
      <c r="F10" s="65">
        <v>1400</v>
      </c>
      <c r="G10" s="65">
        <f t="shared" si="0"/>
        <v>1745.66</v>
      </c>
      <c r="H10" s="66">
        <f t="shared" si="1"/>
        <v>1117.2224000000001</v>
      </c>
    </row>
    <row r="11" spans="1:8" ht="31.5" x14ac:dyDescent="0.35">
      <c r="A11" s="63">
        <v>92567</v>
      </c>
      <c r="B11" s="27" t="s">
        <v>76</v>
      </c>
      <c r="C11" s="108" t="s">
        <v>188</v>
      </c>
      <c r="D11" s="27" t="s">
        <v>6</v>
      </c>
      <c r="E11" s="68">
        <v>64.239999999999995</v>
      </c>
      <c r="F11" s="132" t="s">
        <v>371</v>
      </c>
      <c r="G11" s="65">
        <f t="shared" si="0"/>
        <v>29.963007000000001</v>
      </c>
      <c r="H11" s="66">
        <f>E11*F11</f>
        <v>1543.6871999999998</v>
      </c>
    </row>
    <row r="12" spans="1:8" ht="21" x14ac:dyDescent="0.35">
      <c r="A12" s="63">
        <v>94204</v>
      </c>
      <c r="B12" s="27" t="s">
        <v>214</v>
      </c>
      <c r="C12" s="108" t="s">
        <v>164</v>
      </c>
      <c r="D12" s="27" t="s">
        <v>6</v>
      </c>
      <c r="E12" s="64">
        <v>64.239999999999995</v>
      </c>
      <c r="F12" s="132" t="s">
        <v>399</v>
      </c>
      <c r="G12" s="65">
        <f t="shared" si="0"/>
        <v>63.529555000000002</v>
      </c>
      <c r="H12" s="66">
        <f t="shared" si="1"/>
        <v>4081.1386131999998</v>
      </c>
    </row>
    <row r="13" spans="1:8" ht="21" x14ac:dyDescent="0.35">
      <c r="A13" s="67">
        <v>94963</v>
      </c>
      <c r="B13" s="27" t="s">
        <v>215</v>
      </c>
      <c r="C13" s="108" t="s">
        <v>199</v>
      </c>
      <c r="D13" s="27" t="s">
        <v>9</v>
      </c>
      <c r="E13" s="64">
        <v>5.2</v>
      </c>
      <c r="F13" s="132" t="s">
        <v>404</v>
      </c>
      <c r="G13" s="65">
        <f>(F13*0.2469)+F13</f>
        <v>422.12552600000004</v>
      </c>
      <c r="H13" s="66">
        <f>E13*G13</f>
        <v>2195.0527352000004</v>
      </c>
    </row>
    <row r="14" spans="1:8" ht="21" x14ac:dyDescent="0.35">
      <c r="A14" s="67">
        <v>93358</v>
      </c>
      <c r="B14" s="27" t="s">
        <v>251</v>
      </c>
      <c r="C14" s="108" t="s">
        <v>198</v>
      </c>
      <c r="D14" s="27" t="s">
        <v>9</v>
      </c>
      <c r="E14" s="64">
        <v>5.2</v>
      </c>
      <c r="F14" s="132" t="s">
        <v>334</v>
      </c>
      <c r="G14" s="65">
        <f t="shared" si="0"/>
        <v>80.549739999999986</v>
      </c>
      <c r="H14" s="66">
        <f t="shared" si="1"/>
        <v>418.85864799999996</v>
      </c>
    </row>
    <row r="15" spans="1:8" x14ac:dyDescent="0.35">
      <c r="A15" s="46"/>
      <c r="B15" s="197" t="s">
        <v>115</v>
      </c>
      <c r="C15" s="197"/>
      <c r="D15" s="197"/>
      <c r="E15" s="197"/>
      <c r="F15" s="16"/>
      <c r="G15" s="16"/>
      <c r="H15" s="48">
        <f>SUM(H9:H14)</f>
        <v>12620.3437964</v>
      </c>
    </row>
    <row r="16" spans="1:8" x14ac:dyDescent="0.35">
      <c r="A16" s="160" t="s">
        <v>65</v>
      </c>
      <c r="B16" s="161"/>
      <c r="C16" s="161"/>
      <c r="D16" s="161"/>
      <c r="E16" s="133"/>
      <c r="F16" s="134"/>
      <c r="G16" s="134"/>
      <c r="H16" s="57">
        <f>SUM(H15)</f>
        <v>12620.3437964</v>
      </c>
    </row>
    <row r="17" spans="1:8" x14ac:dyDescent="0.35">
      <c r="A17" s="58"/>
      <c r="B17" s="3"/>
      <c r="C17" s="3"/>
      <c r="D17" s="3"/>
      <c r="E17" s="3"/>
      <c r="F17" s="3"/>
      <c r="G17" s="3"/>
      <c r="H17" s="18"/>
    </row>
    <row r="18" spans="1:8" x14ac:dyDescent="0.35">
      <c r="A18" s="58"/>
      <c r="B18" s="3"/>
      <c r="C18" s="3" t="s">
        <v>414</v>
      </c>
      <c r="D18" s="3"/>
      <c r="E18" s="3"/>
      <c r="F18" s="3"/>
      <c r="G18" s="3"/>
      <c r="H18" s="18"/>
    </row>
    <row r="19" spans="1:8" x14ac:dyDescent="0.35">
      <c r="A19" s="58"/>
      <c r="B19" s="3"/>
      <c r="C19" s="3"/>
      <c r="D19" s="3"/>
      <c r="E19" s="3"/>
      <c r="F19" s="3"/>
      <c r="G19" s="3"/>
      <c r="H19" s="18"/>
    </row>
    <row r="20" spans="1:8" x14ac:dyDescent="0.35">
      <c r="A20" s="59"/>
      <c r="B20" s="119"/>
      <c r="C20" s="119"/>
      <c r="D20" s="119"/>
      <c r="E20" s="119"/>
      <c r="F20" s="119"/>
      <c r="G20" s="119"/>
      <c r="H20" s="42"/>
    </row>
    <row r="21" spans="1:8" x14ac:dyDescent="0.35">
      <c r="A21" s="59"/>
      <c r="B21" s="119"/>
      <c r="C21" s="119" t="s">
        <v>418</v>
      </c>
      <c r="D21" s="119" t="s">
        <v>419</v>
      </c>
      <c r="E21" s="119"/>
      <c r="F21" s="119"/>
      <c r="G21" s="119"/>
      <c r="H21" s="42"/>
    </row>
    <row r="22" spans="1:8" x14ac:dyDescent="0.35">
      <c r="A22" s="59"/>
      <c r="B22" s="119"/>
      <c r="C22" s="119" t="s">
        <v>417</v>
      </c>
      <c r="D22" s="119" t="s">
        <v>420</v>
      </c>
      <c r="E22" s="119"/>
      <c r="F22" s="119"/>
      <c r="G22" s="119"/>
      <c r="H22" s="42"/>
    </row>
    <row r="23" spans="1:8" ht="15" thickBot="1" x14ac:dyDescent="0.4">
      <c r="A23" s="60"/>
      <c r="B23" s="61"/>
      <c r="C23" s="61"/>
      <c r="D23" s="61"/>
      <c r="E23" s="61"/>
      <c r="F23" s="61"/>
      <c r="G23" s="61"/>
      <c r="H23" s="62"/>
    </row>
  </sheetData>
  <mergeCells count="11">
    <mergeCell ref="A4:C4"/>
    <mergeCell ref="A1:H1"/>
    <mergeCell ref="A2:C2"/>
    <mergeCell ref="G2:H2"/>
    <mergeCell ref="A3:C3"/>
    <mergeCell ref="D3:H3"/>
    <mergeCell ref="A16:D16"/>
    <mergeCell ref="A5:H5"/>
    <mergeCell ref="B7:H7"/>
    <mergeCell ref="C8:H8"/>
    <mergeCell ref="B15:E1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zoomScale="90" zoomScaleNormal="90" workbookViewId="0">
      <selection activeCell="F37" sqref="F37"/>
    </sheetView>
  </sheetViews>
  <sheetFormatPr defaultRowHeight="14.5" x14ac:dyDescent="0.35"/>
  <cols>
    <col min="1" max="1" width="4.81640625" style="5" bestFit="1" customWidth="1"/>
    <col min="2" max="2" width="44.54296875" style="7" customWidth="1"/>
    <col min="3" max="3" width="29.1796875" customWidth="1"/>
    <col min="4" max="4" width="12.36328125" customWidth="1"/>
    <col min="5" max="5" width="13.1796875" customWidth="1"/>
    <col min="6" max="10" width="10.7265625" customWidth="1"/>
  </cols>
  <sheetData>
    <row r="2" spans="1:11" x14ac:dyDescent="0.35">
      <c r="A2" s="4"/>
      <c r="B2" s="6"/>
      <c r="C2" s="1"/>
      <c r="D2" s="1"/>
      <c r="E2" s="1"/>
      <c r="F2" s="2"/>
    </row>
    <row r="3" spans="1:11" ht="15" thickBot="1" x14ac:dyDescent="0.4">
      <c r="A3" s="4"/>
      <c r="B3" s="6"/>
      <c r="C3" s="1"/>
      <c r="D3" s="1"/>
      <c r="E3" s="1"/>
      <c r="F3" s="2"/>
    </row>
    <row r="4" spans="1:11" x14ac:dyDescent="0.35">
      <c r="A4" s="175" t="s">
        <v>323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1" hidden="1" x14ac:dyDescent="0.35">
      <c r="A5" s="142"/>
      <c r="B5" s="140"/>
      <c r="C5" s="136"/>
      <c r="D5" s="136"/>
      <c r="E5" s="136"/>
      <c r="F5" s="141"/>
      <c r="G5" s="131"/>
      <c r="H5" s="131"/>
      <c r="I5" s="131"/>
      <c r="J5" s="131"/>
      <c r="K5" s="137"/>
    </row>
    <row r="6" spans="1:11" hidden="1" x14ac:dyDescent="0.35">
      <c r="A6" s="142"/>
      <c r="B6" s="140"/>
      <c r="C6" s="136"/>
      <c r="D6" s="136"/>
      <c r="E6" s="136"/>
      <c r="F6" s="141"/>
      <c r="G6" s="131"/>
      <c r="H6" s="131"/>
      <c r="I6" s="131"/>
      <c r="J6" s="131"/>
      <c r="K6" s="137"/>
    </row>
    <row r="7" spans="1:11" ht="29.5" customHeight="1" x14ac:dyDescent="0.35">
      <c r="A7" s="180" t="s">
        <v>314</v>
      </c>
      <c r="B7" s="178"/>
      <c r="C7" s="178"/>
      <c r="D7" s="131"/>
      <c r="E7" s="131"/>
      <c r="F7" s="131"/>
      <c r="G7" s="131"/>
      <c r="H7" s="131"/>
      <c r="I7" s="136"/>
      <c r="J7" s="136"/>
      <c r="K7" s="137"/>
    </row>
    <row r="8" spans="1:11" x14ac:dyDescent="0.35">
      <c r="A8" s="165" t="s">
        <v>42</v>
      </c>
      <c r="B8" s="166"/>
      <c r="C8" s="166"/>
      <c r="D8" s="131"/>
      <c r="E8" s="131"/>
      <c r="F8" s="131"/>
      <c r="G8" s="131"/>
      <c r="H8" s="131"/>
      <c r="I8" s="136"/>
      <c r="J8" s="136"/>
      <c r="K8" s="137"/>
    </row>
    <row r="9" spans="1:11" x14ac:dyDescent="0.35">
      <c r="A9" s="165" t="s">
        <v>43</v>
      </c>
      <c r="B9" s="166"/>
      <c r="C9" s="166"/>
      <c r="D9" s="131"/>
      <c r="E9" s="131"/>
      <c r="F9" s="131"/>
      <c r="G9" s="131"/>
      <c r="H9" s="131"/>
      <c r="I9" s="136"/>
      <c r="J9" s="136"/>
      <c r="K9" s="137"/>
    </row>
    <row r="10" spans="1:11" x14ac:dyDescent="0.35">
      <c r="A10" s="143"/>
      <c r="B10" s="140"/>
      <c r="C10" s="131"/>
      <c r="D10" s="131"/>
      <c r="E10" s="131"/>
      <c r="F10" s="131"/>
      <c r="G10" s="131"/>
      <c r="H10" s="131"/>
      <c r="I10" s="131"/>
      <c r="J10" s="131"/>
      <c r="K10" s="137"/>
    </row>
    <row r="11" spans="1:11" ht="15" customHeight="1" x14ac:dyDescent="0.35">
      <c r="A11" s="208" t="s">
        <v>46</v>
      </c>
      <c r="B11" s="209" t="s">
        <v>47</v>
      </c>
      <c r="C11" s="210" t="s">
        <v>48</v>
      </c>
      <c r="D11" s="203" t="s">
        <v>49</v>
      </c>
      <c r="E11" s="204" t="s">
        <v>50</v>
      </c>
      <c r="F11" s="204"/>
      <c r="G11" s="204"/>
      <c r="H11" s="204"/>
      <c r="I11" s="204"/>
      <c r="J11" s="204"/>
      <c r="K11" s="205"/>
    </row>
    <row r="12" spans="1:11" x14ac:dyDescent="0.35">
      <c r="A12" s="208"/>
      <c r="B12" s="209"/>
      <c r="C12" s="210"/>
      <c r="D12" s="203"/>
      <c r="E12" s="206" t="s">
        <v>51</v>
      </c>
      <c r="F12" s="207" t="s">
        <v>52</v>
      </c>
      <c r="G12" s="206" t="s">
        <v>53</v>
      </c>
      <c r="H12" s="207" t="s">
        <v>54</v>
      </c>
      <c r="I12" s="206" t="s">
        <v>55</v>
      </c>
      <c r="J12" s="207" t="s">
        <v>56</v>
      </c>
      <c r="K12" s="205" t="s">
        <v>57</v>
      </c>
    </row>
    <row r="13" spans="1:11" x14ac:dyDescent="0.35">
      <c r="A13" s="208"/>
      <c r="B13" s="209"/>
      <c r="C13" s="210"/>
      <c r="D13" s="203"/>
      <c r="E13" s="206"/>
      <c r="F13" s="207"/>
      <c r="G13" s="206"/>
      <c r="H13" s="207"/>
      <c r="I13" s="206"/>
      <c r="J13" s="207"/>
      <c r="K13" s="205"/>
    </row>
    <row r="14" spans="1:11" x14ac:dyDescent="0.35">
      <c r="A14" s="144">
        <f>'Orçamento Biblioteca'!B8</f>
        <v>1</v>
      </c>
      <c r="B14" s="21" t="s">
        <v>88</v>
      </c>
      <c r="C14" s="9">
        <v>4370.5</v>
      </c>
      <c r="D14" s="10">
        <f t="shared" ref="D14:D25" si="0">C14/$C$25</f>
        <v>1.5725124323109945E-2</v>
      </c>
      <c r="E14" s="13">
        <v>1</v>
      </c>
      <c r="F14" s="13"/>
      <c r="G14" s="13"/>
      <c r="H14" s="13"/>
      <c r="I14" s="13"/>
      <c r="J14" s="13"/>
      <c r="K14" s="145">
        <f t="shared" ref="K14:K24" si="1">SUM(E14:J14)</f>
        <v>1</v>
      </c>
    </row>
    <row r="15" spans="1:11" x14ac:dyDescent="0.35">
      <c r="A15" s="144">
        <f>'Orçamento Biblioteca'!B13</f>
        <v>2</v>
      </c>
      <c r="B15" s="21" t="s">
        <v>161</v>
      </c>
      <c r="C15" s="9">
        <v>42876.34</v>
      </c>
      <c r="D15" s="10">
        <f t="shared" si="0"/>
        <v>0.1542697121656405</v>
      </c>
      <c r="E15" s="13">
        <v>0.6</v>
      </c>
      <c r="F15" s="13">
        <v>0.4</v>
      </c>
      <c r="G15" s="13"/>
      <c r="H15" s="13"/>
      <c r="I15" s="13"/>
      <c r="J15" s="13"/>
      <c r="K15" s="145">
        <f t="shared" si="1"/>
        <v>1</v>
      </c>
    </row>
    <row r="16" spans="1:11" x14ac:dyDescent="0.35">
      <c r="A16" s="144">
        <f>'Orçamento Biblioteca'!B32</f>
        <v>3</v>
      </c>
      <c r="B16" s="21" t="s">
        <v>89</v>
      </c>
      <c r="C16" s="118">
        <v>43359.26</v>
      </c>
      <c r="D16" s="10">
        <f t="shared" si="0"/>
        <v>0.1560072655435415</v>
      </c>
      <c r="E16" s="13"/>
      <c r="F16" s="13">
        <v>0.25</v>
      </c>
      <c r="G16" s="13"/>
      <c r="H16" s="13">
        <v>0.25</v>
      </c>
      <c r="I16" s="13">
        <v>0.5</v>
      </c>
      <c r="J16" s="13"/>
      <c r="K16" s="145">
        <f t="shared" si="1"/>
        <v>1</v>
      </c>
    </row>
    <row r="17" spans="1:11" ht="15" customHeight="1" x14ac:dyDescent="0.35">
      <c r="A17" s="144">
        <f>'Orçamento Biblioteca'!B60</f>
        <v>4</v>
      </c>
      <c r="B17" s="22" t="s">
        <v>90</v>
      </c>
      <c r="C17" s="9">
        <v>33871.379999999997</v>
      </c>
      <c r="D17" s="10">
        <f t="shared" si="0"/>
        <v>0.12186973149417679</v>
      </c>
      <c r="E17" s="13">
        <v>0.5</v>
      </c>
      <c r="F17" s="13"/>
      <c r="G17" s="13">
        <v>0.5</v>
      </c>
      <c r="H17" s="13"/>
      <c r="I17" s="13"/>
      <c r="J17" s="13"/>
      <c r="K17" s="145">
        <f t="shared" si="1"/>
        <v>1</v>
      </c>
    </row>
    <row r="18" spans="1:11" x14ac:dyDescent="0.35">
      <c r="A18" s="144">
        <f>'Orçamento Biblioteca'!B72</f>
        <v>5</v>
      </c>
      <c r="B18" s="21" t="s">
        <v>22</v>
      </c>
      <c r="C18" s="9">
        <v>26557.93</v>
      </c>
      <c r="D18" s="10">
        <f t="shared" si="0"/>
        <v>9.5555829084647353E-2</v>
      </c>
      <c r="E18" s="13"/>
      <c r="F18" s="13"/>
      <c r="G18" s="13"/>
      <c r="H18" s="13"/>
      <c r="I18" s="13">
        <v>0.5</v>
      </c>
      <c r="J18" s="13">
        <v>0.5</v>
      </c>
      <c r="K18" s="145">
        <f t="shared" si="1"/>
        <v>1</v>
      </c>
    </row>
    <row r="19" spans="1:11" x14ac:dyDescent="0.35">
      <c r="A19" s="144">
        <f>'Orçamento Biblioteca'!B78</f>
        <v>6</v>
      </c>
      <c r="B19" s="21" t="s">
        <v>86</v>
      </c>
      <c r="C19" s="9">
        <v>23351</v>
      </c>
      <c r="D19" s="10">
        <f t="shared" si="0"/>
        <v>8.401724701268512E-2</v>
      </c>
      <c r="E19" s="13"/>
      <c r="F19" s="13">
        <v>0.5</v>
      </c>
      <c r="G19" s="13">
        <v>0.5</v>
      </c>
      <c r="H19" s="13"/>
      <c r="I19" s="13"/>
      <c r="J19" s="13"/>
      <c r="K19" s="145">
        <f t="shared" si="1"/>
        <v>1</v>
      </c>
    </row>
    <row r="20" spans="1:11" x14ac:dyDescent="0.35">
      <c r="A20" s="144">
        <f>'Orçamento Biblioteca'!B84</f>
        <v>7</v>
      </c>
      <c r="B20" s="21" t="s">
        <v>31</v>
      </c>
      <c r="C20" s="9">
        <v>59247.73</v>
      </c>
      <c r="D20" s="10">
        <f t="shared" si="0"/>
        <v>0.21317421807849235</v>
      </c>
      <c r="E20" s="13"/>
      <c r="F20" s="13"/>
      <c r="G20" s="13">
        <v>0.5</v>
      </c>
      <c r="H20" s="13">
        <v>0.5</v>
      </c>
      <c r="I20" s="13"/>
      <c r="J20" s="13"/>
      <c r="K20" s="145">
        <f t="shared" si="1"/>
        <v>1</v>
      </c>
    </row>
    <row r="21" spans="1:11" x14ac:dyDescent="0.35">
      <c r="A21" s="144">
        <f>'Orçamento Biblioteca'!B91</f>
        <v>8</v>
      </c>
      <c r="B21" s="21" t="s">
        <v>35</v>
      </c>
      <c r="C21" s="9">
        <v>18003.75</v>
      </c>
      <c r="D21" s="10">
        <f t="shared" si="0"/>
        <v>6.4777761590708305E-2</v>
      </c>
      <c r="E21" s="13"/>
      <c r="F21" s="13"/>
      <c r="G21" s="13"/>
      <c r="H21" s="13">
        <v>1</v>
      </c>
      <c r="I21" s="13"/>
      <c r="J21" s="13"/>
      <c r="K21" s="145">
        <f t="shared" si="1"/>
        <v>1</v>
      </c>
    </row>
    <row r="22" spans="1:11" x14ac:dyDescent="0.35">
      <c r="A22" s="144">
        <f>'Orçamento Biblioteca'!B102</f>
        <v>9</v>
      </c>
      <c r="B22" s="21" t="s">
        <v>39</v>
      </c>
      <c r="C22" s="9">
        <v>7433.6</v>
      </c>
      <c r="D22" s="10">
        <f t="shared" si="0"/>
        <v>2.6746203905335792E-2</v>
      </c>
      <c r="E22" s="13"/>
      <c r="F22" s="13"/>
      <c r="G22" s="13"/>
      <c r="H22" s="13"/>
      <c r="I22" s="13"/>
      <c r="J22" s="13">
        <v>1</v>
      </c>
      <c r="K22" s="145">
        <f t="shared" si="1"/>
        <v>1</v>
      </c>
    </row>
    <row r="23" spans="1:11" x14ac:dyDescent="0.35">
      <c r="A23" s="144">
        <f>'Orçamento Biblioteca'!B111</f>
        <v>10</v>
      </c>
      <c r="B23" s="21" t="s">
        <v>41</v>
      </c>
      <c r="C23" s="9">
        <v>6239.2</v>
      </c>
      <c r="D23" s="10">
        <f t="shared" si="0"/>
        <v>2.2448734853391501E-2</v>
      </c>
      <c r="E23" s="13"/>
      <c r="F23" s="13"/>
      <c r="G23" s="13"/>
      <c r="H23" s="13"/>
      <c r="I23" s="13">
        <v>1</v>
      </c>
      <c r="J23" s="13"/>
      <c r="K23" s="145">
        <f t="shared" si="1"/>
        <v>1</v>
      </c>
    </row>
    <row r="24" spans="1:11" x14ac:dyDescent="0.35">
      <c r="A24" s="144">
        <v>11</v>
      </c>
      <c r="B24" s="21" t="s">
        <v>162</v>
      </c>
      <c r="C24" s="9">
        <v>12620.34</v>
      </c>
      <c r="D24" s="10">
        <f t="shared" si="0"/>
        <v>4.5408171948270758E-2</v>
      </c>
      <c r="E24" s="13"/>
      <c r="F24" s="13"/>
      <c r="G24" s="13">
        <v>0.5</v>
      </c>
      <c r="H24" s="13">
        <v>0.5</v>
      </c>
      <c r="I24" s="13"/>
      <c r="J24" s="13"/>
      <c r="K24" s="145">
        <f t="shared" si="1"/>
        <v>1</v>
      </c>
    </row>
    <row r="25" spans="1:11" s="8" customFormat="1" x14ac:dyDescent="0.35">
      <c r="A25" s="201"/>
      <c r="B25" s="202"/>
      <c r="C25" s="11">
        <f>SUM(C14:C24)</f>
        <v>277931.03000000003</v>
      </c>
      <c r="D25" s="12">
        <f t="shared" si="0"/>
        <v>1</v>
      </c>
      <c r="E25" s="14">
        <f>(E14+E15+E16+E17+E18+E19+E20+E21+E22+E23+E24)/12</f>
        <v>0.17500000000000002</v>
      </c>
      <c r="F25" s="14">
        <f>(F14+F15+F16+F17+F18+F19+F20+F21+F22+F23+F24)/12</f>
        <v>9.5833333333333326E-2</v>
      </c>
      <c r="G25" s="14">
        <f>(G14+G15+G16+G17+G18+G19+G20+G21+G22+G23+G24)/12</f>
        <v>0.16666666666666666</v>
      </c>
      <c r="H25" s="14">
        <f>(H14+H15+H24+H16+H17+H18+H19+H20+H21+H22+H23)/12</f>
        <v>0.1875</v>
      </c>
      <c r="I25" s="14">
        <f>(I14+I15+I24+I16+I17+I18+I19+I20+I21+I22+I23)/12</f>
        <v>0.16666666666666666</v>
      </c>
      <c r="J25" s="14">
        <f>(J14+J15+J24+J16+J17+J18+J19+J20+J21+J22+J23)/12</f>
        <v>0.125</v>
      </c>
      <c r="K25" s="146">
        <v>1</v>
      </c>
    </row>
    <row r="26" spans="1:11" x14ac:dyDescent="0.35">
      <c r="A26" s="147"/>
      <c r="B26" s="148"/>
      <c r="C26" s="3"/>
      <c r="D26" s="3"/>
      <c r="E26" s="3"/>
      <c r="F26" s="3"/>
      <c r="G26" s="3"/>
      <c r="H26" s="3"/>
      <c r="I26" s="3"/>
      <c r="J26" s="3"/>
      <c r="K26" s="18"/>
    </row>
    <row r="27" spans="1:11" x14ac:dyDescent="0.35">
      <c r="A27" s="147"/>
      <c r="B27" s="3" t="s">
        <v>413</v>
      </c>
      <c r="C27" s="3"/>
      <c r="D27" s="3"/>
      <c r="E27" s="3"/>
      <c r="F27" s="3"/>
      <c r="G27" s="3"/>
      <c r="H27" s="3"/>
      <c r="I27" s="3"/>
      <c r="J27" s="3"/>
      <c r="K27" s="18"/>
    </row>
    <row r="28" spans="1:11" x14ac:dyDescent="0.35">
      <c r="A28" s="14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x14ac:dyDescent="0.35">
      <c r="A29" s="147"/>
      <c r="B29" s="119"/>
      <c r="C29" s="119"/>
      <c r="D29" s="119"/>
      <c r="E29" s="199"/>
      <c r="F29" s="199"/>
      <c r="G29" s="3"/>
      <c r="H29" s="3"/>
      <c r="I29" s="3"/>
      <c r="J29" s="3"/>
      <c r="K29" s="18"/>
    </row>
    <row r="30" spans="1:11" x14ac:dyDescent="0.35">
      <c r="A30" s="147"/>
      <c r="B30" s="119" t="s">
        <v>91</v>
      </c>
      <c r="C30" s="119" t="s">
        <v>315</v>
      </c>
      <c r="D30" s="119"/>
      <c r="E30" s="198" t="s">
        <v>415</v>
      </c>
      <c r="F30" s="198"/>
      <c r="G30" s="3"/>
      <c r="H30" s="3"/>
      <c r="I30" s="3"/>
      <c r="J30" s="3"/>
      <c r="K30" s="18"/>
    </row>
    <row r="31" spans="1:11" x14ac:dyDescent="0.35">
      <c r="A31" s="147"/>
      <c r="B31" s="119" t="s">
        <v>92</v>
      </c>
      <c r="C31" s="119" t="s">
        <v>93</v>
      </c>
      <c r="D31" s="119"/>
      <c r="E31" s="198" t="s">
        <v>416</v>
      </c>
      <c r="F31" s="198"/>
      <c r="G31" s="3"/>
      <c r="H31" s="3"/>
      <c r="I31" s="3"/>
      <c r="J31" s="3"/>
      <c r="K31" s="18"/>
    </row>
    <row r="32" spans="1:11" ht="15" thickBot="1" x14ac:dyDescent="0.4">
      <c r="A32" s="149"/>
      <c r="B32" s="61"/>
      <c r="C32" s="61"/>
      <c r="D32" s="19"/>
      <c r="E32" s="200"/>
      <c r="F32" s="200"/>
      <c r="G32" s="19"/>
      <c r="H32" s="19"/>
      <c r="I32" s="19"/>
      <c r="J32" s="19"/>
      <c r="K32" s="20"/>
    </row>
  </sheetData>
  <mergeCells count="21">
    <mergeCell ref="A4:K4"/>
    <mergeCell ref="A7:C7"/>
    <mergeCell ref="A8:C8"/>
    <mergeCell ref="A9:C9"/>
    <mergeCell ref="A11:A13"/>
    <mergeCell ref="B11:B13"/>
    <mergeCell ref="C11:C13"/>
    <mergeCell ref="D11:D13"/>
    <mergeCell ref="E11:K11"/>
    <mergeCell ref="K12:K13"/>
    <mergeCell ref="E12:E13"/>
    <mergeCell ref="F12:F13"/>
    <mergeCell ref="G12:G13"/>
    <mergeCell ref="H12:H13"/>
    <mergeCell ref="I12:I13"/>
    <mergeCell ref="J12:J13"/>
    <mergeCell ref="E30:F30"/>
    <mergeCell ref="E31:F31"/>
    <mergeCell ref="E29:F29"/>
    <mergeCell ref="E32:F32"/>
    <mergeCell ref="A25:B25"/>
  </mergeCells>
  <pageMargins left="0.511811024" right="0.511811024" top="0.78740157499999996" bottom="0.78740157499999996" header="0.31496062000000002" footer="0.31496062000000002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Biblioteca</vt:lpstr>
      <vt:lpstr>Orçamento Sanitários</vt:lpstr>
      <vt:lpstr>Orçamento Cobertura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DELL</cp:lastModifiedBy>
  <cp:lastPrinted>2021-07-05T17:02:23Z</cp:lastPrinted>
  <dcterms:created xsi:type="dcterms:W3CDTF">2016-06-02T18:30:22Z</dcterms:created>
  <dcterms:modified xsi:type="dcterms:W3CDTF">2021-12-28T12:56:59Z</dcterms:modified>
</cp:coreProperties>
</file>